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3725" tabRatio="930" activeTab="2"/>
  </bookViews>
  <sheets>
    <sheet name="Note" sheetId="181" r:id="rId1"/>
    <sheet name="Abstract " sheetId="1942" r:id="rId2"/>
    <sheet name="19-06-2020(8AM)" sheetId="2372" r:id="rId3"/>
    <sheet name="KPTCL" sheetId="2439" r:id="rId4"/>
    <sheet name="BESCOM" sheetId="2440" r:id="rId5"/>
    <sheet name="(Load restriction) " sheetId="2441" r:id="rId6"/>
    <sheet name="Accidents " sheetId="1427" r:id="rId7"/>
    <sheet name="AE TO MD E-Mail Complaints" sheetId="1750" r:id="rId8"/>
    <sheet name="BMAZ" sheetId="2412" r:id="rId9"/>
    <sheet name="BRAZ" sheetId="2413" r:id="rId10"/>
    <sheet name="CTAZ" sheetId="2414" r:id="rId11"/>
    <sheet name="Draft summary  New" sheetId="2438" r:id="rId12"/>
    <sheet name="Beyond Transformer Complaints" sheetId="2221" r:id="rId13"/>
    <sheet name="Pending Transformer Complains" sheetId="2442" r:id="rId14"/>
  </sheets>
  <definedNames>
    <definedName name="_xlnm._FilterDatabase" localSheetId="5" hidden="1">'(Load restriction) '!#REF!</definedName>
    <definedName name="_xlnm._FilterDatabase" localSheetId="2" hidden="1">'19-06-2020(8AM)'!$G$2:$AB$21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13" hidden="1">'Pending Transformer Complains'!$B$3:$N$3</definedName>
    <definedName name="_xlnm.Print_Area" localSheetId="5">'(Load restriction) '!$B$2:$F$9</definedName>
    <definedName name="_xlnm.Print_Area" localSheetId="2">'19-06-2020(8AM)'!$G$2:$AB$21</definedName>
    <definedName name="_xlnm.Print_Area" localSheetId="1">'Abstract '!$B$2:$D$7</definedName>
    <definedName name="_xlnm.Print_Area" localSheetId="6">'Accidents '!$B$2:$Q$11</definedName>
    <definedName name="_xlnm.Print_Area" localSheetId="7">'AE TO MD E-Mail Complaints'!$B$2:$J$16</definedName>
    <definedName name="_xlnm.Print_Area" localSheetId="4">BESCOM!$C$2:$K$56</definedName>
    <definedName name="_xlnm.Print_Area" localSheetId="12">'Beyond Transformer Complaints'!$B$2:$N$4</definedName>
    <definedName name="_xlnm.Print_Area" localSheetId="8">BMAZ!$B$2:$J$44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KPTCL!$C$2:$K$9</definedName>
    <definedName name="_xlnm.Print_Area" localSheetId="0">Note!$B$2:$S$18</definedName>
    <definedName name="_xlnm.Print_Area" localSheetId="13">'Pending Transformer Complains'!$B$2:$N$5</definedName>
    <definedName name="_xlnm.Print_Titles" localSheetId="5">'(Load restriction) '!$7:$7</definedName>
    <definedName name="_xlnm.Print_Titles" localSheetId="7">'AE TO MD E-Mail Complaints'!$4:$4</definedName>
    <definedName name="_xlnm.Print_Titles" localSheetId="4">BESCOM!$5:$5</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372" l="1"/>
  <c r="M21" i="2372"/>
  <c r="N21" i="2372"/>
  <c r="O21" i="2372"/>
  <c r="R21" i="2372"/>
  <c r="S21" i="2372"/>
  <c r="T21" i="2372"/>
  <c r="W21" i="2372"/>
  <c r="I21" i="2372"/>
  <c r="AB8" i="2372"/>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V9" i="2372"/>
  <c r="V13" i="2372"/>
  <c r="V17" i="2372"/>
  <c r="U8" i="2372"/>
  <c r="V8" i="2372" s="1"/>
  <c r="U9" i="2372"/>
  <c r="U10" i="2372"/>
  <c r="V10" i="2372" s="1"/>
  <c r="U11" i="2372"/>
  <c r="V11" i="2372" s="1"/>
  <c r="U12" i="2372"/>
  <c r="V12" i="2372" s="1"/>
  <c r="U13" i="2372"/>
  <c r="U14" i="2372"/>
  <c r="V14" i="2372" s="1"/>
  <c r="U15" i="2372"/>
  <c r="V15" i="2372" s="1"/>
  <c r="U16" i="2372"/>
  <c r="V16" i="2372" s="1"/>
  <c r="U17" i="2372"/>
  <c r="U18" i="2372"/>
  <c r="V18" i="2372" s="1"/>
  <c r="U19" i="2372"/>
  <c r="V19" i="2372" s="1"/>
  <c r="U20" i="2372"/>
  <c r="V20" i="2372" s="1"/>
  <c r="Q11" i="2372"/>
  <c r="Q15" i="2372"/>
  <c r="Q19" i="2372"/>
  <c r="P8" i="2372"/>
  <c r="Q8" i="2372" s="1"/>
  <c r="P9" i="2372"/>
  <c r="Q9" i="2372" s="1"/>
  <c r="P10" i="2372"/>
  <c r="Q10" i="2372" s="1"/>
  <c r="P11" i="2372"/>
  <c r="P12" i="2372"/>
  <c r="Q12" i="2372" s="1"/>
  <c r="P13" i="2372"/>
  <c r="Q13" i="2372" s="1"/>
  <c r="P14" i="2372"/>
  <c r="Q14" i="2372" s="1"/>
  <c r="P15" i="2372"/>
  <c r="P16" i="2372"/>
  <c r="Q16" i="2372" s="1"/>
  <c r="P17" i="2372"/>
  <c r="Q17" i="2372" s="1"/>
  <c r="P18" i="2372"/>
  <c r="Q18" i="2372" s="1"/>
  <c r="P19" i="2372"/>
  <c r="P20" i="2372"/>
  <c r="Q20" i="2372" s="1"/>
  <c r="L9" i="2372"/>
  <c r="AA9" i="2372" s="1"/>
  <c r="L13" i="2372"/>
  <c r="AA13" i="2372" s="1"/>
  <c r="L17" i="2372"/>
  <c r="AA17" i="2372" s="1"/>
  <c r="K8" i="2372"/>
  <c r="L8" i="2372" s="1"/>
  <c r="AA8" i="2372" s="1"/>
  <c r="K9" i="2372"/>
  <c r="Z9" i="2372" s="1"/>
  <c r="K10" i="2372"/>
  <c r="L10" i="2372" s="1"/>
  <c r="AA10" i="2372" s="1"/>
  <c r="K11" i="2372"/>
  <c r="L11" i="2372" s="1"/>
  <c r="AA11" i="2372" s="1"/>
  <c r="K12" i="2372"/>
  <c r="L12" i="2372" s="1"/>
  <c r="AA12" i="2372" s="1"/>
  <c r="K13" i="2372"/>
  <c r="Z13" i="2372" s="1"/>
  <c r="K14" i="2372"/>
  <c r="L14" i="2372" s="1"/>
  <c r="AA14" i="2372" s="1"/>
  <c r="K15" i="2372"/>
  <c r="L15" i="2372" s="1"/>
  <c r="AA15" i="2372" s="1"/>
  <c r="K16" i="2372"/>
  <c r="Z16" i="2372" s="1"/>
  <c r="K17" i="2372"/>
  <c r="Z17" i="2372" s="1"/>
  <c r="K18" i="2372"/>
  <c r="L18" i="2372" s="1"/>
  <c r="AA18" i="2372" s="1"/>
  <c r="K19" i="2372"/>
  <c r="L19" i="2372" s="1"/>
  <c r="AA19" i="2372" s="1"/>
  <c r="K20" i="2372"/>
  <c r="Z20" i="2372" s="1"/>
  <c r="Z12" i="2372" l="1"/>
  <c r="L20" i="2372"/>
  <c r="AA20" i="2372" s="1"/>
  <c r="Z11" i="2372"/>
  <c r="Z8" i="2372"/>
  <c r="L16" i="2372"/>
  <c r="AA16" i="2372" s="1"/>
  <c r="Z19" i="2372"/>
  <c r="Z15" i="2372"/>
  <c r="Z18" i="2372"/>
  <c r="Z14" i="2372"/>
  <c r="Z10" i="2372"/>
  <c r="J56" i="2440"/>
  <c r="J9" i="2439"/>
  <c r="H158" i="2438" l="1"/>
  <c r="F154" i="2438"/>
  <c r="F149" i="2438"/>
  <c r="F144" i="2438"/>
  <c r="D137" i="2438" s="1"/>
  <c r="F137" i="2438"/>
  <c r="F131" i="2438"/>
  <c r="F128" i="2438"/>
  <c r="F125" i="2438"/>
  <c r="F118" i="2438"/>
  <c r="H115" i="2438"/>
  <c r="F111" i="2438"/>
  <c r="F106" i="2438"/>
  <c r="F101" i="2438"/>
  <c r="F98" i="2438"/>
  <c r="F93" i="2438"/>
  <c r="F89" i="2438"/>
  <c r="F86" i="2438"/>
  <c r="F80" i="2438"/>
  <c r="F75" i="2438"/>
  <c r="D71" i="2438" s="1"/>
  <c r="F71" i="2438"/>
  <c r="H68" i="2438"/>
  <c r="F64" i="2438"/>
  <c r="F61" i="2438"/>
  <c r="F58" i="2438"/>
  <c r="F55" i="2438"/>
  <c r="F52" i="2438"/>
  <c r="F49" i="2438"/>
  <c r="F44" i="2438"/>
  <c r="F40" i="2438"/>
  <c r="H39" i="2438"/>
  <c r="F35" i="2438"/>
  <c r="F30" i="2438"/>
  <c r="F24" i="2438"/>
  <c r="D24" i="2438"/>
  <c r="F16" i="2438"/>
  <c r="F12" i="2438"/>
  <c r="F4" i="2438"/>
  <c r="F39" i="2438" s="1"/>
  <c r="D80" i="2438" l="1"/>
  <c r="D115" i="2438" s="1"/>
  <c r="D40" i="2438"/>
  <c r="D68" i="2438" s="1"/>
  <c r="D98" i="2438"/>
  <c r="F158" i="2438"/>
  <c r="D4" i="2438"/>
  <c r="D39" i="2438" s="1"/>
  <c r="D55" i="2438"/>
  <c r="D118" i="2438"/>
  <c r="D158" i="2438" s="1"/>
  <c r="H159" i="2438"/>
  <c r="F68" i="2438"/>
  <c r="F115" i="2438"/>
  <c r="I51" i="2414" l="1"/>
  <c r="H51" i="2414"/>
  <c r="J50" i="2414"/>
  <c r="J49" i="2414"/>
  <c r="J48" i="2414"/>
  <c r="J47" i="2414"/>
  <c r="J46" i="2414"/>
  <c r="J45" i="2414"/>
  <c r="J44" i="2414"/>
  <c r="J43" i="2414"/>
  <c r="J42" i="2414"/>
  <c r="J41" i="2414"/>
  <c r="J40" i="2414"/>
  <c r="J39" i="2414"/>
  <c r="J38" i="2414"/>
  <c r="J37" i="2414"/>
  <c r="J36" i="2414"/>
  <c r="J35" i="2414"/>
  <c r="J34" i="2414"/>
  <c r="J33" i="2414"/>
  <c r="J32" i="2414"/>
  <c r="J31" i="2414"/>
  <c r="J30" i="2414"/>
  <c r="J29" i="2414"/>
  <c r="J28" i="2414"/>
  <c r="J27" i="2414"/>
  <c r="J26" i="2414"/>
  <c r="J25" i="2414"/>
  <c r="J24" i="2414"/>
  <c r="J23" i="2414"/>
  <c r="J22" i="2414"/>
  <c r="J21" i="2414"/>
  <c r="J20" i="2414"/>
  <c r="J19" i="2414"/>
  <c r="J18" i="2414"/>
  <c r="J17" i="2414"/>
  <c r="J16" i="2414"/>
  <c r="J15" i="2414"/>
  <c r="J14" i="2414"/>
  <c r="J13" i="2414"/>
  <c r="J12" i="2414"/>
  <c r="J11" i="2414"/>
  <c r="J10" i="2414"/>
  <c r="J9" i="2414"/>
  <c r="J8" i="2414"/>
  <c r="J7" i="2414"/>
  <c r="J6" i="2414"/>
  <c r="N65" i="2413"/>
  <c r="J51" i="2413"/>
  <c r="I51" i="2413"/>
  <c r="H51" i="2413"/>
  <c r="K50" i="2413"/>
  <c r="K49" i="2413"/>
  <c r="K48" i="2413"/>
  <c r="K47" i="2413"/>
  <c r="K46" i="2413"/>
  <c r="K45" i="2413"/>
  <c r="K44" i="2413"/>
  <c r="K43" i="2413"/>
  <c r="K42" i="2413"/>
  <c r="K41" i="2413"/>
  <c r="K40" i="2413"/>
  <c r="K39" i="2413"/>
  <c r="K38" i="2413"/>
  <c r="K37" i="2413"/>
  <c r="K36" i="2413"/>
  <c r="K35" i="2413"/>
  <c r="K34" i="2413"/>
  <c r="K33" i="2413"/>
  <c r="K32" i="2413"/>
  <c r="K31" i="2413"/>
  <c r="K30" i="2413"/>
  <c r="K29" i="2413"/>
  <c r="K28" i="2413"/>
  <c r="K27" i="2413"/>
  <c r="K26" i="2413"/>
  <c r="K25" i="2413"/>
  <c r="K24" i="2413"/>
  <c r="K23" i="2413"/>
  <c r="K22" i="2413"/>
  <c r="K21" i="2413"/>
  <c r="K20" i="2413"/>
  <c r="K19" i="2413"/>
  <c r="K18" i="2413"/>
  <c r="K17" i="2413"/>
  <c r="K16" i="2413"/>
  <c r="K15" i="2413"/>
  <c r="K14" i="2413"/>
  <c r="K13" i="2413"/>
  <c r="K12" i="2413"/>
  <c r="K11" i="2413"/>
  <c r="K10" i="2413"/>
  <c r="K9" i="2413"/>
  <c r="K8" i="2413"/>
  <c r="K7" i="2413"/>
  <c r="K6" i="2413"/>
  <c r="I44" i="2412"/>
  <c r="H44" i="2412"/>
  <c r="G44" i="2412"/>
  <c r="F44" i="2412"/>
  <c r="J43" i="2412"/>
  <c r="J42" i="2412"/>
  <c r="J41" i="2412"/>
  <c r="J40" i="2412"/>
  <c r="J39" i="2412"/>
  <c r="J38" i="2412"/>
  <c r="J37" i="2412"/>
  <c r="J36" i="2412"/>
  <c r="J35" i="2412"/>
  <c r="J34" i="2412"/>
  <c r="J33" i="2412"/>
  <c r="J32" i="2412"/>
  <c r="J31" i="2412"/>
  <c r="J30" i="2412"/>
  <c r="J29" i="2412"/>
  <c r="J28" i="2412"/>
  <c r="J27" i="2412"/>
  <c r="J26" i="2412"/>
  <c r="J25" i="2412"/>
  <c r="J24" i="2412"/>
  <c r="J23" i="2412"/>
  <c r="J22" i="2412"/>
  <c r="J21" i="2412"/>
  <c r="J20" i="2412"/>
  <c r="J19" i="2412"/>
  <c r="J18" i="2412"/>
  <c r="J17" i="2412"/>
  <c r="J16" i="2412"/>
  <c r="J15" i="2412"/>
  <c r="J14" i="2412"/>
  <c r="J13" i="2412"/>
  <c r="J12" i="2412"/>
  <c r="J11" i="2412"/>
  <c r="J10" i="2412"/>
  <c r="J9" i="2412"/>
  <c r="J8" i="2412"/>
  <c r="J7" i="2412"/>
  <c r="J51" i="2414" l="1"/>
  <c r="J44" i="2412"/>
  <c r="K51" i="2413"/>
  <c r="D7" i="1942" l="1"/>
  <c r="J70" i="2413"/>
  <c r="AB7" i="2372" l="1"/>
  <c r="AB21" i="2372" s="1"/>
  <c r="D6" i="1942" l="1"/>
  <c r="Y7" i="2372"/>
  <c r="Y21" i="2372" s="1"/>
  <c r="X7" i="2372"/>
  <c r="X21" i="2372" s="1"/>
  <c r="U7" i="2372"/>
  <c r="U21" i="2372" s="1"/>
  <c r="P7" i="2372"/>
  <c r="P21" i="2372" s="1"/>
  <c r="K7" i="2372"/>
  <c r="K21" i="2372" s="1"/>
  <c r="D3" i="1942" l="1"/>
  <c r="D4" i="1942"/>
  <c r="L7" i="2372"/>
  <c r="L21" i="2372" s="1"/>
  <c r="V7" i="2372"/>
  <c r="V21" i="2372" s="1"/>
  <c r="Z7" i="2372"/>
  <c r="Z21" i="2372" s="1"/>
  <c r="Q7" i="2372"/>
  <c r="Q21" i="2372" s="1"/>
  <c r="D5" i="1942" l="1"/>
  <c r="AA7" i="2372"/>
  <c r="AA21" i="2372" s="1"/>
</calcChain>
</file>

<file path=xl/sharedStrings.xml><?xml version="1.0" encoding="utf-8"?>
<sst xmlns="http://schemas.openxmlformats.org/spreadsheetml/2006/main" count="1265" uniqueCount="608">
  <si>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</si>
  <si>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</si>
  <si>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</si>
  <si>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</si>
  <si>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</si>
  <si>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</si>
  <si>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</si>
  <si>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</si>
  <si>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</si>
  <si>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</si>
  <si>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</si>
  <si>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</si>
  <si>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</si>
  <si>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</si>
  <si>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</si>
  <si>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</si>
  <si>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</si>
  <si>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</si>
  <si>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</si>
  <si>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</si>
  <si>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</si>
  <si>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</si>
  <si>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</si>
  <si>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</si>
  <si>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</si>
  <si>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</si>
  <si>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</si>
  <si>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</si>
  <si>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</si>
  <si>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</si>
  <si>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</si>
  <si>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</si>
  <si>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</si>
  <si>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</si>
  <si>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</si>
  <si>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</si>
  <si>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</si>
  <si>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</si>
  <si>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</si>
  <si>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</si>
  <si>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</si>
  <si>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</si>
  <si>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</si>
  <si>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</si>
  <si>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</si>
  <si>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</si>
  <si>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</si>
  <si>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</si>
  <si>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</si>
  <si>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</si>
  <si>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</si>
  <si>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</si>
  <si>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</si>
  <si>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</si>
  <si>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</si>
  <si>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</si>
  <si>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</si>
  <si>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</si>
  <si>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</si>
  <si>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</si>
  <si>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</si>
  <si>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</si>
  <si>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</si>
  <si>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</si>
  <si>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</si>
  <si>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</si>
  <si>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</si>
  <si>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</si>
  <si>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</si>
  <si>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</si>
  <si>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</si>
  <si>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</si>
  <si>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</si>
  <si>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</si>
  <si>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</si>
  <si>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</si>
  <si>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</si>
  <si>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</si>
  <si>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</si>
  <si>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</si>
  <si>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</si>
  <si>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</si>
  <si>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</si>
  <si>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</si>
  <si>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</si>
  <si>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</si>
  <si>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</si>
  <si>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</si>
  <si>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</si>
  <si>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</si>
  <si>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</si>
  <si>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</si>
  <si>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</si>
  <si>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</si>
  <si>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</si>
  <si>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</si>
  <si>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</si>
  <si>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</si>
  <si>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</si>
  <si>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</si>
  <si>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</si>
  <si>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</si>
  <si>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</si>
  <si>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</si>
  <si>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</si>
  <si>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</si>
  <si>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</si>
  <si>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</si>
  <si>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</si>
  <si>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</si>
  <si>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</si>
  <si>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</si>
  <si>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</si>
  <si>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</si>
  <si>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</si>
  <si>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</si>
  <si>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</si>
  <si>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</si>
  <si>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</si>
  <si>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</si>
  <si>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</si>
  <si>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</si>
  <si>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</si>
  <si>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</si>
  <si>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</si>
  <si>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</si>
  <si>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</si>
  <si>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</si>
  <si>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</si>
  <si>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</si>
  <si>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</si>
  <si>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</si>
  <si>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</si>
  <si>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</si>
  <si>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</si>
  <si>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</si>
  <si>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</si>
  <si>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</si>
  <si>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</si>
  <si>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</si>
  <si>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</si>
  <si>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</si>
  <si>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</si>
  <si>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</si>
  <si>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</si>
  <si>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</si>
  <si>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</si>
  <si>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</si>
  <si>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</si>
  <si>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</si>
  <si>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</si>
  <si>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</si>
  <si>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</si>
  <si>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</si>
  <si>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</si>
  <si>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</si>
  <si>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</si>
  <si>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</si>
  <si>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</si>
  <si>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</si>
  <si>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</si>
  <si>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</si>
  <si>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</si>
  <si>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</si>
  <si>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</si>
  <si>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</si>
  <si>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</si>
  <si>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</si>
  <si>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</si>
  <si>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</si>
  <si>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</si>
  <si>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</si>
  <si>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</si>
  <si>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</si>
  <si>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</si>
  <si>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</si>
  <si>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</si>
  <si>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</si>
  <si>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</si>
  <si>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</si>
  <si>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</si>
  <si>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</si>
  <si>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</si>
  <si>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</si>
  <si>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</si>
  <si>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</si>
  <si>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</si>
  <si>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</si>
  <si>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</si>
  <si>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</si>
  <si>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</si>
  <si>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</si>
  <si>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</si>
  <si>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</si>
  <si>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</si>
  <si>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</si>
  <si>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</si>
  <si>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</si>
  <si>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</si>
  <si>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</si>
  <si>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</si>
  <si>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</si>
  <si>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</si>
  <si>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</si>
  <si>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</si>
  <si>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</si>
  <si>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</si>
  <si>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</si>
  <si>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</si>
  <si>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</si>
  <si>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</si>
  <si>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</si>
  <si>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</si>
  <si>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</si>
  <si>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</si>
  <si>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</si>
  <si>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</si>
  <si>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</si>
  <si>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</si>
  <si>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</si>
  <si>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</si>
  <si>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</si>
  <si>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</si>
  <si>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</si>
  <si>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</si>
  <si>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</si>
  <si>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</si>
  <si>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</si>
  <si>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</si>
  <si>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</si>
  <si>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</si>
  <si>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</si>
  <si>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</si>
  <si>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</si>
  <si>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</si>
  <si>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</si>
  <si>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</si>
  <si>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</si>
  <si>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</si>
  <si>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</si>
  <si>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</si>
  <si>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</si>
  <si>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</si>
  <si>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</si>
  <si>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</si>
  <si>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</si>
  <si>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</si>
  <si>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</si>
  <si>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</si>
  <si>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</si>
  <si>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</si>
  <si>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</si>
  <si>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</si>
  <si>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</si>
  <si>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</si>
  <si>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</si>
  <si>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</si>
  <si>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</si>
  <si>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</si>
  <si>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</si>
  <si>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</si>
  <si>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</si>
  <si>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</si>
  <si>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</si>
  <si>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</si>
  <si>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</si>
  <si>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</si>
  <si>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</si>
  <si>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</si>
  <si>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</si>
  <si>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</si>
  <si>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</si>
  <si>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</si>
  <si>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</si>
  <si>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</si>
  <si>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</si>
  <si>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</si>
  <si>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</si>
  <si>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</si>
  <si>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</si>
  <si>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</si>
  <si>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</si>
  <si>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</si>
  <si>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</si>
  <si>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</si>
  <si>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</si>
  <si>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</si>
  <si>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</si>
  <si>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</si>
  <si>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</si>
  <si>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</si>
  <si>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</si>
  <si>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</si>
  <si>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</si>
  <si>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</si>
  <si>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</si>
  <si>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</si>
  <si>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</si>
  <si>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</si>
  <si>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</si>
  <si>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</si>
  <si>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</si>
  <si>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</si>
  <si>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</si>
  <si>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</si>
  <si>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</si>
  <si>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</si>
  <si>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</si>
  <si>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</si>
  <si>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</si>
  <si>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</si>
  <si>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</si>
  <si>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</si>
  <si>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</si>
  <si>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</si>
  <si>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</si>
  <si>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</si>
  <si>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</si>
  <si>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</si>
  <si>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</si>
  <si>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</si>
  <si>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</si>
  <si>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</si>
  <si>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</si>
  <si>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</si>
  <si>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</si>
  <si>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</si>
  <si>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</si>
  <si>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</si>
  <si>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</si>
  <si>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</si>
  <si>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</si>
  <si>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</si>
  <si>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</si>
  <si>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</si>
  <si>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</si>
  <si>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</si>
  <si>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</si>
  <si>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</si>
  <si>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</si>
  <si>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</si>
  <si>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</si>
  <si>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</si>
  <si>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</si>
  <si>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</si>
  <si>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</si>
  <si>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</si>
  <si>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</si>
  <si>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</si>
  <si>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</si>
  <si>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</si>
  <si>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</si>
  <si>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</si>
  <si>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</si>
  <si>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</si>
  <si>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</si>
  <si>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</si>
  <si>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</si>
  <si>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</si>
  <si>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</si>
  <si>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</si>
  <si>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</si>
  <si>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</si>
  <si>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</si>
  <si>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</si>
  <si>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</si>
  <si>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</si>
  <si>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</si>
  <si>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</si>
  <si>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</si>
  <si>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</si>
  <si>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</si>
  <si>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</si>
  <si>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</si>
  <si>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</si>
  <si>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</si>
  <si>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</si>
  <si>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</si>
  <si>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</si>
  <si>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</si>
  <si>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NS10827391</t>
  </si>
  <si>
    <t>NS20913895</t>
  </si>
  <si>
    <t>DS16532677</t>
  </si>
  <si>
    <t xml:space="preserve">ES05966247 </t>
  </si>
  <si>
    <t>NE09830039</t>
  </si>
  <si>
    <t>NW07331189</t>
  </si>
  <si>
    <t>NHK1880397    </t>
  </si>
  <si>
    <t xml:space="preserve">informed to AEE Sri Ramaih S T 9449844665 told that he will discuss with AE and   issue wil be attended by  today </t>
  </si>
  <si>
    <t>Excess bill</t>
  </si>
  <si>
    <t xml:space="preserve">Tree Trimming     </t>
  </si>
  <si>
    <t>Serious Power Outages</t>
  </si>
  <si>
    <t>Frequent Power Cut and Fluctuations</t>
  </si>
  <si>
    <t xml:space="preserve">Frequent Power Cut </t>
  </si>
  <si>
    <t>EAST</t>
  </si>
  <si>
    <t>WEST</t>
  </si>
  <si>
    <t xml:space="preserve">Pending  </t>
  </si>
  <si>
    <t>Tree trimming.</t>
  </si>
  <si>
    <t xml:space="preserve">Uncleared debris and Deep trench with HT cables hanging dangerously after replacing switch box </t>
  </si>
  <si>
    <t>EN5443772</t>
  </si>
  <si>
    <t>NS1652858 </t>
  </si>
  <si>
    <t>NORTH</t>
  </si>
  <si>
    <t>mail sent to AEE awaiting for reply</t>
  </si>
  <si>
    <t>Informed to Parashuram AEE  9449844655  and awaiting for reply</t>
  </si>
  <si>
    <t>Informed to  Anil Kumar A.V AEE
9448279084   and awaiting for reply</t>
  </si>
  <si>
    <t>Informed to Eshwarappa AEE 9449844894 and awaiting for reply</t>
  </si>
  <si>
    <t>Informed to Kumar Nayak  AEE 9449877171 and awaiting for reply</t>
  </si>
  <si>
    <t>informed to Ravindra.S.G AAO 8660627631and awaiting for reply</t>
  </si>
  <si>
    <t>Informed to AEE Sri.Jagadish.M.H 8277893186 and awaiting for reply</t>
  </si>
  <si>
    <t xml:space="preserve">mail recieved form AEE+J3:J11 As the above said your Complaint Docket number  NS19539729 about frequent power supply in Duo heights Layot, due to heavy Rain &amp; Wind there will be frequent Main supply failue from 220 kva station somanahalli interruption was occurred, and after power supply was normalised. For any power supply issues please contact our AEE 9449844670, &amp; AE-9449840472same as forwarded to consumer awaiting for reply . </t>
  </si>
  <si>
    <t>h)</t>
  </si>
  <si>
    <t>Page 9</t>
  </si>
  <si>
    <t>Page 23</t>
  </si>
  <si>
    <t xml:space="preserve">BENGALURU ELECTRICITY SUPPLY COMPANY LIMITED </t>
  </si>
  <si>
    <t>KPTCL</t>
  </si>
  <si>
    <t>Scheduled</t>
  </si>
  <si>
    <t>Timings</t>
  </si>
  <si>
    <t>Duration
 (in Hrs)</t>
  </si>
  <si>
    <t>Confirmed By</t>
  </si>
  <si>
    <t>Unscheduled</t>
  </si>
  <si>
    <t>TOTAL</t>
  </si>
  <si>
    <t>BESCOM</t>
  </si>
  <si>
    <t>Discription</t>
  </si>
  <si>
    <t>Rajashekar AE 8277889657</t>
  </si>
  <si>
    <t>Chiranjivi AE 9449840403</t>
  </si>
  <si>
    <t>Page 2 to 8</t>
  </si>
  <si>
    <t>Page 10</t>
  </si>
  <si>
    <t>Page 11 to 19</t>
  </si>
  <si>
    <t>Page  20 to 22</t>
  </si>
  <si>
    <t>Page 24</t>
  </si>
  <si>
    <t xml:space="preserve">                    Date : 20-06-2020
                    Dear Sir/Madam,    
                    Please find the attached Status of Complaints Received &amp; Pending details as on 19-06-2020</t>
  </si>
  <si>
    <t>Complaints received on 19-06-2020</t>
  </si>
  <si>
    <t xml:space="preserve"> Status of Complaints as on 19-06-2020 (00:00Hrs to 23:59Hrs) at 08:00am on 20-06-2020</t>
  </si>
  <si>
    <t>New Complaints on 
 19-06-2020</t>
  </si>
  <si>
    <t xml:space="preserve">Division/ Sub Division Wise Complaints of BMAZ ( 19-06-2020 ) </t>
  </si>
  <si>
    <t xml:space="preserve">Division/ Sub Division Wise Complaints of BRAZ ( 19-06-2020 ) </t>
  </si>
  <si>
    <t xml:space="preserve">Division/ Sub Division Wise Complaints of CTAZ ( 19-06-2020 ) </t>
  </si>
  <si>
    <t>Major Interruptions Details (19-06-2020)</t>
  </si>
  <si>
    <t>Pradeep JE  23359095</t>
  </si>
  <si>
    <t>Kiran JE 25276578</t>
  </si>
  <si>
    <r>
      <t>2)66/11KV Geddalahalli MUSS incoming supply failure.
Affected Areas:E8, E9:</t>
    </r>
    <r>
      <rPr>
        <sz val="32"/>
        <rFont val="Times New Roman"/>
        <family val="1"/>
      </rPr>
      <t>Banaswadi, Kothanur, Thanisandra, Hanumanth  Nagar and surrounding areas. (Changeover not arranged),confirmed by Sathish JE 9480830128.</t>
    </r>
  </si>
  <si>
    <t>Sathish JE 9480830128</t>
  </si>
  <si>
    <r>
      <t>3)66/11KV Davanagere MUSS Maintenace work.
Affected Areas:DV1,DV2,DV3,DV4:</t>
    </r>
    <r>
      <rPr>
        <sz val="32"/>
        <rFont val="Times New Roman"/>
        <family val="1"/>
      </rPr>
      <t>Davanagere Urban and Rural and surrounding areas. (Changeover not arranged),confirmed by Davanagere  JE 8277891008.</t>
    </r>
  </si>
  <si>
    <t>Davanagere  JE 8277891008</t>
  </si>
  <si>
    <t>Manjunath JE 9449874336</t>
  </si>
  <si>
    <r>
      <t>2)66/11KV Divya Sri MUSS F6 Feeder VL tripped
Affected Areas:S7:</t>
    </r>
    <r>
      <rPr>
        <sz val="32"/>
        <rFont val="Times New Roman"/>
        <family val="1"/>
      </rPr>
      <t>AECS layout, Chinnappanahalli,Kundalahalli and surrounding areas. (Changeover not arranged),confirmed by Mahadev JE  9449844849.</t>
    </r>
  </si>
  <si>
    <t>Mahadev JE  9449844849</t>
  </si>
  <si>
    <r>
      <t>3)66/11KV LR Bande MUSS F12 Feeder faulty
Affected Areas:C5:</t>
    </r>
    <r>
      <rPr>
        <sz val="32"/>
        <rFont val="Times New Roman"/>
        <family val="1"/>
      </rPr>
      <t>Kanaka  Nagar, V Nagenahalli, Seethappa layout, Bhuvaneshwari  Nagar, Patel muniyappa layout, Babureddy layout and surrounding areas. (Changeover not arranged),confirmed by Kiran JE 9449810251.</t>
    </r>
  </si>
  <si>
    <t>Kiran JE 9449810251</t>
  </si>
  <si>
    <r>
      <t>4)66/11KV Somanahalli MUSS F2,F3 Feeder's line clear take for HT jump cut
Affected Areas:K3:</t>
    </r>
    <r>
      <rPr>
        <sz val="32"/>
        <rFont val="Times New Roman"/>
        <family val="1"/>
      </rPr>
      <t>Kaggalipura,Malli palya,Kanakapura main road  and surrounding areas. (Changeover not arranged),confirmed by Vijaykumar JE  9449870350.</t>
    </r>
  </si>
  <si>
    <t>Vijaykumar JE  9449870350</t>
  </si>
  <si>
    <r>
      <t>5)66/11KV LR Bande MUSS F12 Feeder HT Cable burnt out
Affected Areas:C5:</t>
    </r>
    <r>
      <rPr>
        <sz val="32"/>
        <rFont val="Times New Roman"/>
        <family val="1"/>
      </rPr>
      <t>Kanaka  Nagar, 5th A cross and surrounding areas. (Changeover not arranged),confirmed by Kiran JE 9449810251.</t>
    </r>
  </si>
  <si>
    <r>
      <t>6)66/11KV Channapatna MUSS F22 Feeder faulty due to HT Cable fault
Affected Areas:CP1:</t>
    </r>
    <r>
      <rPr>
        <sz val="32"/>
        <rFont val="Times New Roman"/>
        <family val="1"/>
      </rPr>
      <t>Jeevanpura Mohalla , Indra Cottage , Mallayanadoddi , KHB layout  and surrounding areas. (Changeover not arranged),confirmed by Girish JE 9480823266.</t>
    </r>
  </si>
  <si>
    <t>Girish JE 9480823266</t>
  </si>
  <si>
    <r>
      <t>7)66/11KV Remco MUSS F11 Feeder UG Cable fault
Affected Areas:W6:</t>
    </r>
    <r>
      <rPr>
        <sz val="32"/>
        <rFont val="Times New Roman"/>
        <family val="1"/>
      </rPr>
      <t>Vittal  Nagar, Rudrappa garden,Kasturba  Nagar and surrounding areas. (Changeover not arranged),confirmed by Ramesh JE 9449870993.</t>
    </r>
  </si>
  <si>
    <t>Ramesh JE 9449870993</t>
  </si>
  <si>
    <r>
      <t>8)66/11KV Divyashree MUSS F6 Feeder UG Cable fault
Affected Areas:S7:</t>
    </r>
    <r>
      <rPr>
        <sz val="32"/>
        <rFont val="Times New Roman"/>
        <family val="1"/>
      </rPr>
      <t>BEML layout, kundalahalli and surrounding areas. (Changeover not arranged),confirmed by Mahadev  JE 9449844849.</t>
    </r>
  </si>
  <si>
    <t>Mahadev  JE 9449844849</t>
  </si>
  <si>
    <r>
      <t>9)66/11KV Banasavadi MUSS F1 Feeder VL kept open for Model subdivision work
Affected Areas:E8:</t>
    </r>
    <r>
      <rPr>
        <sz val="32"/>
        <rFont val="Times New Roman"/>
        <family val="1"/>
      </rPr>
      <t>Nandanum colony, Vijaya bank colony, Shakthi  Nagar, Hormavu main road and surrounding areas. (Changeover not arranged),confirmed by Manoj Kumar AE 9449875058.</t>
    </r>
  </si>
  <si>
    <t>Manoj Kumar AE 9449875058</t>
  </si>
  <si>
    <r>
      <t>10)66/11KV Mathikere MUSS F9 Feeder HT jump cut
Affected Areas:C6:</t>
    </r>
    <r>
      <rPr>
        <sz val="32"/>
        <rFont val="Times New Roman"/>
        <family val="1"/>
      </rPr>
      <t>Seetha ramaiah layout, Mathikere and surrounding areas. (Changeover not arranged),confirmed by Raghunath AE 9449844694.</t>
    </r>
  </si>
  <si>
    <t>Raghunath AE 9449844694</t>
  </si>
  <si>
    <r>
      <t>11)66/11KV NGEF MUSS F10 Feeder HT jump cut
Affected Areas:E10:</t>
    </r>
    <r>
      <rPr>
        <sz val="32"/>
        <rFont val="Times New Roman"/>
        <family val="1"/>
      </rPr>
      <t>Nagappa Reddy layout,Sadananda  Nagar, Kasthuri  Nagar and surrounding areas. (Changeover not arranged),confirmed by Prakash JE 9449874691.</t>
    </r>
  </si>
  <si>
    <t>Prakash JE 9449874691</t>
  </si>
  <si>
    <r>
      <t>12)66/11KV RR Nagar MUSS F5 Feeder faulty
Affected Areas:K1:</t>
    </r>
    <r>
      <rPr>
        <sz val="32"/>
        <rFont val="Times New Roman"/>
        <family val="1"/>
      </rPr>
      <t>Annapoorneshwari layout, Kodipalya kengeri and surrounding areas. (Changeover not arranged),confirmed by Mahadeva AE 9449870327.</t>
    </r>
  </si>
  <si>
    <t>Mahadeva AE 9449870327</t>
  </si>
  <si>
    <r>
      <t>13)66/11KV Hebbala MUSS F2 Feeder VL kept open for GOS Replacement work
Affected Areas:C4:</t>
    </r>
    <r>
      <rPr>
        <sz val="32"/>
        <rFont val="Times New Roman"/>
        <family val="1"/>
      </rPr>
      <t>Dharmanna Garden, Dinnur Road RT  Nagar, Ganga  Nagar and surrounding areas. (Changeover not arranged),confirmed by Puttaswamy AE 9449864894.</t>
    </r>
  </si>
  <si>
    <t>Puttaswamy AE 9449864894</t>
  </si>
  <si>
    <r>
      <t>14)66/11KV C Station MUSS F8 Feeder tripped
Affected Areas:E1:</t>
    </r>
    <r>
      <rPr>
        <sz val="32"/>
        <rFont val="Times New Roman"/>
        <family val="1"/>
      </rPr>
      <t>MRS palya, Nandi durga road, benson town and surrounding areas. (Changeover not arranged),confirmed by Manjunath JE 9449874769.</t>
    </r>
  </si>
  <si>
    <t>Manjunath JE 9449874769</t>
  </si>
  <si>
    <r>
      <t>15)66/11KV Hoody MUSS F6 Feeder 250KVA Transformer open for Maintenance work
Affected Areas:E12:</t>
    </r>
    <r>
      <rPr>
        <sz val="32"/>
        <rFont val="Times New Roman"/>
        <family val="1"/>
      </rPr>
      <t>Lakshmi Sagar layout, Mahadevapura and surrounding areas. (Changeover not arranged),confirmed by Sindhe AE 9449874269.</t>
    </r>
  </si>
  <si>
    <t>Sindhe AE 9449874269</t>
  </si>
  <si>
    <r>
      <t>16)66/11KV Arehalli MUSS F3 Feeder jump kept open for UG Cable work
Affected Areas:S15:</t>
    </r>
    <r>
      <rPr>
        <sz val="32"/>
        <rFont val="Times New Roman"/>
        <family val="1"/>
      </rPr>
      <t>Ittamadu, KEB layout, BSK 3rd Stage and surrounding areas. (Changeover not arranged),confirmed by Rajashekar AE 8277889657.</t>
    </r>
  </si>
  <si>
    <r>
      <t>17)66/11KV Gokula MUSS F2 Feeder OD Kpet open for Tree trimming work
Affected Areas:C3:</t>
    </r>
    <r>
      <rPr>
        <sz val="32"/>
        <rFont val="Times New Roman"/>
        <family val="1"/>
      </rPr>
      <t>Kateramma temple crss Dodda bommasandra and surrounding areas. (Changeover not arranged),confirmed by Rohith AE 9449864542.</t>
    </r>
  </si>
  <si>
    <t>Rohith AE 9449864542</t>
  </si>
  <si>
    <r>
      <t>18)66/11KV Sahakara Nagar MUSS F8 Feeder One bit open for LT AB Cable work
Affected Areas:C9:</t>
    </r>
    <r>
      <rPr>
        <sz val="32"/>
        <rFont val="Times New Roman"/>
        <family val="1"/>
      </rPr>
      <t>B B  Nagar, Maruthi  Nagar, D-Enclave, Kodigehalli and surrounding areas. (Changeover not arranged),confirmed by Kiran Kumar AE 9449864896.</t>
    </r>
  </si>
  <si>
    <t>Kiran Kumar AE 9449864896</t>
  </si>
  <si>
    <r>
      <t>19)66/11KV Bagmane MUSS F11 Feeder VL kept open for Tree Trimming work
Affected Areas:S17:</t>
    </r>
    <r>
      <rPr>
        <sz val="32"/>
        <rFont val="Times New Roman"/>
        <family val="1"/>
      </rPr>
      <t>Vignana  Nagar, HAL. and surrounding areas. (Changeover not arranged),confirmed by Yogaraj AE 7899388153.</t>
    </r>
  </si>
  <si>
    <t>Yogaraj AE 7899388153</t>
  </si>
  <si>
    <r>
      <t>20)66/11KV RR Nagar MUSS F12 Feeder VL kept open for HT  jump Replacement work
Affected Areas:W7</t>
    </r>
    <r>
      <rPr>
        <sz val="32"/>
        <rFont val="Times New Roman"/>
        <family val="1"/>
      </rPr>
      <t>:Maxcure Hospital behind Kariyappa park RR  Nagar and surrounding areas. (Changeover not arranged),confirmed by Mutturaju AE 9449870957.</t>
    </r>
  </si>
  <si>
    <t>Mutturaju AE 9449870957</t>
  </si>
  <si>
    <r>
      <t>21)66/11KV Sarakki MUSS F4 Feeder GOS kept open for Tree trimming work
Affected Areas:S6:</t>
    </r>
    <r>
      <rPr>
        <sz val="32"/>
        <rFont val="Times New Roman"/>
        <family val="1"/>
      </rPr>
      <t>6th phase JP  Nagar and surrounding areas. (Changeover not arranged),confirmed by Ramprasad AE 9449844719.</t>
    </r>
  </si>
  <si>
    <t>Ramprasad AE 9449844719</t>
  </si>
  <si>
    <r>
      <t>22)66/11KV HSR MUSS F5 Feeder VL tripped
Affected Areas:S11:</t>
    </r>
    <r>
      <rPr>
        <sz val="32"/>
        <rFont val="Times New Roman"/>
        <family val="1"/>
      </rPr>
      <t>Somasundarapalya, Kasavanahalli and surrounding areas. (Changeover not arranged),confirmed by Madhukumar  JE 9449868520.</t>
    </r>
  </si>
  <si>
    <t>Madhukumar  JE 9449868520</t>
  </si>
  <si>
    <r>
      <t>23)66/11KV HSR MUSS F8 Feeder line clear taken for Auxiliary Cable work
Affected Areas:S20:</t>
    </r>
    <r>
      <rPr>
        <sz val="32"/>
        <rFont val="Times New Roman"/>
        <family val="1"/>
      </rPr>
      <t>HSR layout 7th Sectore and surrounding areas. (Changeover not arranged),confirmed by Srinivas JE 9448494009.</t>
    </r>
  </si>
  <si>
    <t>Srinivas JE 9448494009</t>
  </si>
  <si>
    <r>
      <t>24)66/11KV Jayanagar MUSS F4 Feeder 500KVA Transformer kept open for AB Cable work
Affected Areas:S1:</t>
    </r>
    <r>
      <rPr>
        <sz val="32"/>
        <rFont val="Times New Roman"/>
        <family val="1"/>
      </rPr>
      <t>16th main road, 4th T Block Jaya Nagar and surrounding areas. (Changeover not arranged),confirmed by Chiranjivi AE 9449840403.</t>
    </r>
  </si>
  <si>
    <r>
      <t>25)66/11KV Jayanagar MUSS F5 Feeder 990KVA Transformer kept open for AB Cable work
Affected Areas:S1:</t>
    </r>
    <r>
      <rPr>
        <sz val="32"/>
        <rFont val="Times New Roman"/>
        <family val="1"/>
      </rPr>
      <t>16th main road, 4th T Block Jaya Nagar and surrounding areas. (Changeover not arranged),confirmed by Chiranjivi AE 9449840403.</t>
    </r>
  </si>
  <si>
    <r>
      <t>26)66/11KV Kadugodi MUSS F8 Feeder 250KVA  Transformers kept open for AB Cable work
Affected Areas:E4:</t>
    </r>
    <r>
      <rPr>
        <sz val="32"/>
        <rFont val="Times New Roman"/>
        <family val="1"/>
      </rPr>
      <t>Nagaondanahlli and surrounding areas. (Changeover not arranged),confirmed by Preetham AE 9449844639.</t>
    </r>
  </si>
  <si>
    <t>Preetham AE 9449844639</t>
  </si>
  <si>
    <r>
      <t>27)66/11KV Hoody MUSS F5 Feeder line clear taken for HT UG Cable work
Affected Areas:E12:</t>
    </r>
    <r>
      <rPr>
        <sz val="32"/>
        <rFont val="Times New Roman"/>
        <family val="1"/>
      </rPr>
      <t>Rajpalya, Hoody and surrounding areas. (Changeover not arranged),confirmed by Siinde AE 9449874269.</t>
    </r>
  </si>
  <si>
    <t>Siinde AE 9449874269</t>
  </si>
  <si>
    <r>
      <t>28)66/11KV MEI MUSS F7 Feeter  250KVA Transformer New  eruction work
Affected Areas:N5:</t>
    </r>
    <r>
      <rPr>
        <sz val="32"/>
        <rFont val="Times New Roman"/>
        <family val="1"/>
      </rPr>
      <t>Pipeline road, Mallasandra, Kalyana  Nagar, T Dasarahalli and surrounding areas. (Changeover not arranged),confirmed by Shivnanda JE 9449865419.</t>
    </r>
  </si>
  <si>
    <t>Shivnanda JE 9449865419</t>
  </si>
  <si>
    <r>
      <t>29)66/11KV Hebbal MUSS F5 Feeder faulty
Affected Areas:E1:</t>
    </r>
    <r>
      <rPr>
        <sz val="32"/>
        <rFont val="Times New Roman"/>
        <family val="1"/>
      </rPr>
      <t>Rehamath  Nagar, Benson town and surrounding areas. (Changeover not arranged),confirmed by Shivaji Rao AE 9449874769.</t>
    </r>
  </si>
  <si>
    <t>Shivaji Rao AE 9449874769</t>
  </si>
  <si>
    <r>
      <t>30)66/11KV Remco MUSS F4 Feeter 250KVA   Transformer new eruction work
Affected Areas:W6:</t>
    </r>
    <r>
      <rPr>
        <sz val="32"/>
        <rFont val="Times New Roman"/>
        <family val="1"/>
      </rPr>
      <t>Bapuji  Nagar, Chowdappa layout, Byatarayanapura and surrounding areas. (Changeover not arranged),confirmed by Arun Kumar AE 9449871054.</t>
    </r>
  </si>
  <si>
    <t>Arun Kumar AE 9449871054</t>
  </si>
  <si>
    <r>
      <t>31)66/11KV NGV MUSS F3 Feeder broken Pole replacement work
Affected Areas:S4:</t>
    </r>
    <r>
      <rPr>
        <sz val="32"/>
        <rFont val="Times New Roman"/>
        <family val="1"/>
      </rPr>
      <t>5th, 6th Block, KHB colony, Koramangala and surrounding areas. (Changeover not arranged),confirmed by Shivakumar AE 9449844716.</t>
    </r>
  </si>
  <si>
    <t>Shivakumar AE 9449844716</t>
  </si>
  <si>
    <r>
      <t>32)66/11KV EPIP MUSS F17 Feeder line clear taken for GOS work
Affected Areas:S7, S17:</t>
    </r>
    <r>
      <rPr>
        <sz val="32"/>
        <rFont val="Times New Roman"/>
        <family val="1"/>
      </rPr>
      <t>Chinnappanahalli, Doddanekundi and surrounding areas. (Changeover not arranged),confirmed by Venkatesh AE 9449844849.</t>
    </r>
  </si>
  <si>
    <t>Venkatesh AE 9449844849</t>
  </si>
  <si>
    <r>
      <t>33)66/11KV C Station F4 Feeder AB Cable work
Affected Areas:E1:</t>
    </r>
    <r>
      <rPr>
        <sz val="32"/>
        <rFont val="Times New Roman"/>
        <family val="1"/>
      </rPr>
      <t>Jayamahal, Marappa Garden, Benson Town and surrounding areas. (Changeover not arranged),confirmed by Shivaji Rao AE 9449874769.</t>
    </r>
  </si>
  <si>
    <r>
      <t>34)66/11KV Naagnathapura F4 Feeder AB Cable work
Affected Areas:S13:</t>
    </r>
    <r>
      <rPr>
        <sz val="32"/>
        <rFont val="Times New Roman"/>
        <family val="1"/>
      </rPr>
      <t>Nagnathapura, Chennakeshava  Nagar and surrounding areas. (Changeover not arranged),confirmed by Shivakumar AE 9449868563.</t>
    </r>
  </si>
  <si>
    <t>Shivakumar AE 9449868563</t>
  </si>
  <si>
    <r>
      <t>35)66/11KV C Station F14 ,F22 Feeder's UG Cable damaged by Smart city
Affected Areas:E2:</t>
    </r>
    <r>
      <rPr>
        <sz val="32"/>
        <rFont val="Times New Roman"/>
        <family val="1"/>
      </rPr>
      <t>Queens road, Shivaji Road, Park Road, The Hindu press, Shivaji Nagar, Tasker Town and surrounding areas. (Changeover not arranged),confirmed by Poornachandra Tejaswi AEE   9449874910.</t>
    </r>
  </si>
  <si>
    <t>Poornachandra Tejaswi AEE   9449874910</t>
  </si>
  <si>
    <r>
      <t>36)66/11KV Somanahalli MUSS F8 Feeder faulty
Affected Areas:K3:</t>
    </r>
    <r>
      <rPr>
        <sz val="32"/>
        <rFont val="Times New Roman"/>
        <family val="1"/>
      </rPr>
      <t>Thattaguppe, Somanahalli, Kaggalipura and surrounding areas. (Changeover not arranged),confirmed by Puttaraju  JE 9449866749.</t>
    </r>
  </si>
  <si>
    <t>Puttaraju  JE 9449866749</t>
  </si>
  <si>
    <r>
      <t>37)66/11KV BTM MUSS F13 Feeder Model subdivision work
Affected Areas:S19:</t>
    </r>
    <r>
      <rPr>
        <sz val="32"/>
        <rFont val="Times New Roman"/>
        <family val="1"/>
      </rPr>
      <t>Devarachikkanahalli, Kodichikkanahalli and surrounding areas. (Changeover not arranged),confirmed by Suresh JE 9449868450.</t>
    </r>
  </si>
  <si>
    <t>Suresh JE 9449868450</t>
  </si>
  <si>
    <r>
      <t>38)66/11KV Davanagere MUSS F6, F7 ,F8 Feeder's  AB Cable burst
Affected Areas:DV1,DV2:</t>
    </r>
    <r>
      <rPr>
        <sz val="32"/>
        <rFont val="Times New Roman"/>
        <family val="1"/>
      </rPr>
      <t>Davanagere Town and part of rural areas and surrounding areas. (Changeover not arranged),confirmed by Davanagere JE 8277891008.</t>
    </r>
  </si>
  <si>
    <t>Davanagere JE 8277891008</t>
  </si>
  <si>
    <r>
      <t>39)66/11KV Puttenahalli MUSS F12 Feeder Tree branches fallen on line
Affected Areas:C7:</t>
    </r>
    <r>
      <rPr>
        <sz val="32"/>
        <rFont val="Times New Roman"/>
        <family val="1"/>
      </rPr>
      <t>Yelahanka Old Town and surrounding areas. (Changeover not arranged),confirmed by Govind Raju AE 9449844698.</t>
    </r>
  </si>
  <si>
    <t>Govind Raju AE 9449844698</t>
  </si>
  <si>
    <r>
      <t>40)66/11KV Mathikere MUSS F4 Feeder tripped
Affected Areas:C6:</t>
    </r>
    <r>
      <rPr>
        <sz val="32"/>
        <rFont val="Times New Roman"/>
        <family val="1"/>
      </rPr>
      <t>New BEL Road, Nethaji  Nagar, Mathikere and surrounding areas. (Changeover not arranged),confirmed by Basavaraj JE 9449844694.</t>
    </r>
  </si>
  <si>
    <t>Basavaraj JE 9449844694</t>
  </si>
  <si>
    <r>
      <t>41)66/11KV Banasavadi MUSS F1 Feeder VL tripped
Affected Areas:E8:</t>
    </r>
    <r>
      <rPr>
        <sz val="32"/>
        <rFont val="Times New Roman"/>
        <family val="1"/>
      </rPr>
      <t>Nisarga layout, Hormavu main road and surrounding areas. (Changeover not arranged),confirmed by Shivaraj JE 9449873981.</t>
    </r>
  </si>
  <si>
    <t>Shivaraj JE 9449873981</t>
  </si>
  <si>
    <r>
      <t>42)66/11KV Vrushabhavathi MUSS F15 Feeder 11KV jump cut
Affected Areas:K1:</t>
    </r>
    <r>
      <rPr>
        <sz val="32"/>
        <rFont val="Times New Roman"/>
        <family val="1"/>
      </rPr>
      <t>Harsha layout, Brundhavana layout, Mysore road and surrounding areas. (Changeover not arranged),confirmed by Madhusudhan JE 9449870342.</t>
    </r>
  </si>
  <si>
    <t>Madhusudhan JE 9449870342</t>
  </si>
  <si>
    <r>
      <t>43)66/11KV Sahakarnagar MUSS F22 Feeder Trunk Cable fault
Affected Areas:C8:</t>
    </r>
    <r>
      <rPr>
        <sz val="32"/>
        <rFont val="Times New Roman"/>
        <family val="1"/>
      </rPr>
      <t>Telecom layout, MCECHS layout, Dr Shivaram Karanth  Nagar, Jakkur and surrounding areas. (Changeover not arranged),confirmed by Arasu JE 9449865343.</t>
    </r>
  </si>
  <si>
    <t>Arasu JE 9449865343</t>
  </si>
  <si>
    <r>
      <t>44)66/11KV Banaswadi MUSS F3 Feeder LT jump cut
Affected Areas:E9:</t>
    </r>
    <r>
      <rPr>
        <sz val="32"/>
        <rFont val="Times New Roman"/>
        <family val="1"/>
      </rPr>
      <t>Sonnappa layout, Hennur cross and surrounding areas. (Changeover not arranged),confirmed by Jagadeesh JE 9449875096.</t>
    </r>
  </si>
  <si>
    <t>Jagadeesh JE 9449875096</t>
  </si>
  <si>
    <r>
      <t>45)66/11KV LR Bande MUSS F1 Feeder one bit kept open for 11 KV Cable burnt out
Affected Areas:C5:</t>
    </r>
    <r>
      <rPr>
        <sz val="32"/>
        <rFont val="Times New Roman"/>
        <family val="1"/>
      </rPr>
      <t>MM layout, Siddartha layout , Kavalbyarasandra and surrounding areas. (Changeover not arranged),confirmed by Manjunath JE 9449865212.</t>
    </r>
  </si>
  <si>
    <t>Manjunath JE 9449865212</t>
  </si>
  <si>
    <r>
      <t>46)66/11KV Telecom MUSS F4 Feeder HT jump cut
Affected Areas:W3:</t>
    </r>
    <r>
      <rPr>
        <sz val="32"/>
        <rFont val="Times New Roman"/>
        <family val="1"/>
      </rPr>
      <t>Padarayanapura,Gori Palya and surrounding areas. (Changeover not arranged),confirmed by Pusamaiah JE   9449841603.</t>
    </r>
  </si>
  <si>
    <t>Pusamaiah JE   9449841603</t>
  </si>
  <si>
    <r>
      <t>47)66/11KV Byadarahalli MUSS F4 Feeder HT jump cut
Affected Areas:K2:</t>
    </r>
    <r>
      <rPr>
        <sz val="32"/>
        <rFont val="Times New Roman"/>
        <family val="1"/>
      </rPr>
      <t>Andrahalli and surrounding areas. (Changeover not arranged),confirmed by Rangaswamy JE 9449870347  .</t>
    </r>
  </si>
  <si>
    <t xml:space="preserve">Rangaswamy JE 9449870347  </t>
  </si>
  <si>
    <r>
      <t>48)66/11KV ISRO MUSS F4 Feeder tripped
Affected Areas:S5:</t>
    </r>
    <r>
      <rPr>
        <sz val="32"/>
        <rFont val="Times New Roman"/>
        <family val="1"/>
      </rPr>
      <t>ISRO layout, Pipe line, Part of K.S.layout,K.S.layout, 1st Stage, 14th main 
 and surrounding areas. (Changeover not arranged),confirmed by Basavaraju JE 9449810246.</t>
    </r>
  </si>
  <si>
    <t>Basavaraju JE 9449810246</t>
  </si>
  <si>
    <r>
      <t>49)66/11KV Somanahalli MUSS F9 Feeder faulty
Affected Areas:K3:</t>
    </r>
    <r>
      <rPr>
        <sz val="32"/>
        <rFont val="Times New Roman"/>
        <family val="1"/>
      </rPr>
      <t>Bolare , Kanakpura main road, Kaggalipura and surrounding areas. (Changeover not arranged),confirmed by Vijaykumar AE 9449870350.</t>
    </r>
  </si>
  <si>
    <t>Vijaykumar AE 9449870350</t>
  </si>
  <si>
    <r>
      <t>50)66/11KV Nandini MUSS F4 Feeder Tree fallen on LT line
Affected Areas:C1:</t>
    </r>
    <r>
      <rPr>
        <sz val="32"/>
        <rFont val="Times New Roman"/>
        <family val="1"/>
      </rPr>
      <t>Srirampura ,Okalipura ,LN Pura and surrounding areas. (Changeover not arranged),confirmed by Sidesh JE 9449844691.</t>
    </r>
  </si>
  <si>
    <t>Sidesh JE 9449844691</t>
  </si>
  <si>
    <t>Major Interruptions of Load Restriction by KPTCL (19-06-2020)</t>
  </si>
  <si>
    <t>Minor</t>
  </si>
  <si>
    <t>FHD1983568</t>
  </si>
  <si>
    <t>HD1     ('R)</t>
  </si>
  <si>
    <t>IRRIGATION</t>
  </si>
  <si>
    <t>FHD1243872</t>
  </si>
  <si>
    <t>Chandrappa</t>
  </si>
  <si>
    <t xml:space="preserve">DAVANAGERE </t>
  </si>
  <si>
    <t xml:space="preserve">CHITRADURGA </t>
  </si>
  <si>
    <r>
      <t xml:space="preserve">Bokkikkariya
</t>
    </r>
    <r>
      <rPr>
        <sz val="86"/>
        <color theme="1"/>
        <rFont val="Times New Roman"/>
        <family val="1"/>
      </rPr>
      <t>Hosadurga</t>
    </r>
  </si>
  <si>
    <t>25 KVA Transformer failure, it will be replaced on 20-06-2020, confirmed by Thippeswamy AE 9449876361.</t>
  </si>
  <si>
    <t>Lokappa</t>
  </si>
  <si>
    <r>
      <t xml:space="preserve">Kondajji
</t>
    </r>
    <r>
      <rPr>
        <sz val="86"/>
        <color theme="1"/>
        <rFont val="Times New Roman"/>
        <family val="1"/>
      </rPr>
      <t>Hosadurga</t>
    </r>
  </si>
  <si>
    <t>Nil</t>
  </si>
  <si>
    <t>11:00hrs to 16:25hrs</t>
  </si>
  <si>
    <r>
      <t>1)66/11KV Leelal MUSS Bank-2 line clear taken for CT Maintenance work.
Affected Areas:E6,S3:</t>
    </r>
    <r>
      <rPr>
        <sz val="32"/>
        <rFont val="Times New Roman"/>
        <family val="1"/>
      </rPr>
      <t>Indira  Nagar, new thippasandra, Muneshwara Layout, Ejipura, Austin Town and surrounding areas. (Changeover not arranged),confirmed by Kiran JE 25276578.</t>
    </r>
  </si>
  <si>
    <r>
      <t>1)66/11KV Vijaya nagar MUSS Maintenance work  due to Battery charger work, Cable installation &amp; Breaker work  (Prajavani -3A, Samyuktha Karnataka- Page no-2 18-06-2020).
Affected Areas:N2,N3,N6,N8,N10:RPC Layout, Marenahalli, Basaveshwara nagar, Industrial Area, Kamakshipalya,Nagarabhavi, Srigandakaval, Papareddy palya, Pattegarpalya</t>
    </r>
    <r>
      <rPr>
        <sz val="32"/>
        <rFont val="Times New Roman"/>
        <family val="1"/>
      </rPr>
      <t xml:space="preserve"> and surrounding areas. (Changeover not arranged),confirmed by Pradeep JE  23359095.</t>
    </r>
  </si>
  <si>
    <t>23:30hrs to 00:20hrs</t>
  </si>
  <si>
    <t>23:37hrs to 00:30hrs</t>
  </si>
  <si>
    <t>00:25hrs to 01:20hrs</t>
  </si>
  <si>
    <t>01:15hrs to 02:00hrs</t>
  </si>
  <si>
    <t>00:25hrs to 12:30hrs</t>
  </si>
  <si>
    <t>01:00hrs to 06:53hrs</t>
  </si>
  <si>
    <t>07:00hrs to 12:30hrs</t>
  </si>
  <si>
    <t>09:30hrs to 11:10hrs</t>
  </si>
  <si>
    <t>09:35hrs to 18:45hrs</t>
  </si>
  <si>
    <t>09:30hrs to 10:30hrs</t>
  </si>
  <si>
    <t>10:00hrs to 10:55hrs</t>
  </si>
  <si>
    <t>10:00hrs to 11:12hrs</t>
  </si>
  <si>
    <t>10:00hrs to 16:00hrs</t>
  </si>
  <si>
    <t>11:00hrs to 11:35hrs</t>
  </si>
  <si>
    <t>11:30hrs to 13:30hrs</t>
  </si>
  <si>
    <t>11:30hrs to 18:50hrs</t>
  </si>
  <si>
    <t>12:00hrs to 13:25hrs</t>
  </si>
  <si>
    <t>12:30hrs to 16:15hrs</t>
  </si>
  <si>
    <t>12:30hrs to 13:30hrs</t>
  </si>
  <si>
    <t>12:40hrs to 16:00hrs</t>
  </si>
  <si>
    <t>13:00hrs to 14:10hrs</t>
  </si>
  <si>
    <t>13:00hrs to 13:40hrs</t>
  </si>
  <si>
    <t>13:15hrs to 13:50hrs</t>
  </si>
  <si>
    <t>13:00hrs to 16:30hrs</t>
  </si>
  <si>
    <t>13:00hrs to 16:35hrs</t>
  </si>
  <si>
    <t>14:00hrs to 16:30hrs</t>
  </si>
  <si>
    <t>14:30hrs to 16:30hrs</t>
  </si>
  <si>
    <t>14:30hrs to 18:45hrs</t>
  </si>
  <si>
    <t>14:50hrs to 15:45hrs</t>
  </si>
  <si>
    <t>14:30hrs to 15:30hrs</t>
  </si>
  <si>
    <t>14:00hrs to 16:10hrs</t>
  </si>
  <si>
    <t>15:00hrs to 18:35hrs</t>
  </si>
  <si>
    <t>15:50hrs to 18:15hrs</t>
  </si>
  <si>
    <t>15:45hrs to 17:00hrs</t>
  </si>
  <si>
    <t>15:50hrs to 22:00hrs</t>
  </si>
  <si>
    <t>17:00hrs to 17:45hrs</t>
  </si>
  <si>
    <t>16:00hrs to 18:50hrs</t>
  </si>
  <si>
    <t>18:45hrs to 21:15hrs</t>
  </si>
  <si>
    <t>18:50hrs to 19:30hrs</t>
  </si>
  <si>
    <t>19:00hrs to 19:30hrs</t>
  </si>
  <si>
    <t>19:15hrs to 20:10hrs</t>
  </si>
  <si>
    <t>19:30hrs to 20:00hrs</t>
  </si>
  <si>
    <t>19:45hrs to 20:50hrs</t>
  </si>
  <si>
    <t>20:30hrs to 21:10hrs</t>
  </si>
  <si>
    <t>21:15hrs to 22:40hrs</t>
  </si>
  <si>
    <t>22:05hrs to 23:00hrs</t>
  </si>
  <si>
    <t>22:12hrs to 22:40hrs</t>
  </si>
  <si>
    <t>22:10hrs to 23:03hrs</t>
  </si>
  <si>
    <t>22:20hrs to 23:30hrs</t>
  </si>
  <si>
    <t>22:30hrs to 23:30hrs</t>
  </si>
  <si>
    <t>12:30hrs to 13:50hrs</t>
  </si>
  <si>
    <t>13:50hrs to 15:05hrs</t>
  </si>
  <si>
    <t>10:00hrs to 18:35hrs</t>
  </si>
  <si>
    <r>
      <t>1)66/11KV ITI MUSS F1 Feeder faulty
Affected Areas:E11:</t>
    </r>
    <r>
      <rPr>
        <sz val="32"/>
        <rFont val="Times New Roman"/>
        <family val="1"/>
      </rPr>
      <t>Ramurthy Nagar, Shanthi layout, Anandapura, Akshya Nagar, Margondanahalli, Jinkethimmanahalli, NRI layout and surrounding areas. (Changeover not arranged),confirmed by Manjunath JE 9449874336.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</si>
</sst>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h:mm;@"/>
    <numFmt numFmtId="166" formatCode="[h]:mm"/>
    <numFmt numFmtId="167" formatCode="[hh]:mm"/>
  </numFmts>
  <fonts count="134"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90"/>
      <color theme="1"/>
      <name val="Times New Roman"/>
      <family val="1"/>
    </font>
    <font>
      <sz val="48"/>
      <color rgb="FF000000"/>
      <name val="Times New Roman"/>
      <family val="1"/>
    </font>
    <font>
      <b/>
      <sz val="48"/>
      <color rgb="FF000000"/>
      <name val="Times New Roman"/>
      <family val="1"/>
    </font>
    <font>
      <b/>
      <sz val="150"/>
      <color theme="1"/>
      <name val="Times New Roman"/>
      <family val="1"/>
    </font>
    <font>
      <sz val="14"/>
      <name val="Times New Roman"/>
      <family val="1"/>
    </font>
    <font>
      <sz val="24"/>
      <name val="Times New Roman"/>
      <family val="1"/>
    </font>
    <font>
      <b/>
      <sz val="14"/>
      <name val="Times New Roman"/>
      <family val="1"/>
    </font>
    <font>
      <b/>
      <sz val="48"/>
      <name val="Times New Roman"/>
      <family val="1"/>
    </font>
    <font>
      <b/>
      <sz val="13.5"/>
      <name val="Times New Roman"/>
      <family val="1"/>
    </font>
    <font>
      <b/>
      <sz val="32"/>
      <name val="Times New Roman"/>
      <family val="1"/>
    </font>
    <font>
      <b/>
      <sz val="72"/>
      <color theme="1"/>
      <name val="Times New Roman"/>
      <family val="1"/>
    </font>
    <font>
      <sz val="32"/>
      <name val="Times New Roman"/>
      <family val="1"/>
    </font>
    <font>
      <b/>
      <sz val="28"/>
      <name val="Times New Roman"/>
      <family val="1"/>
    </font>
    <font>
      <sz val="22"/>
      <color theme="1"/>
      <name val="Calibri"/>
      <family val="2"/>
      <scheme val="minor"/>
    </font>
    <font>
      <b/>
      <sz val="36"/>
      <color theme="1"/>
      <name val="Times New Roman"/>
      <family val="1"/>
    </font>
    <font>
      <sz val="130"/>
      <color theme="1"/>
      <name val="Times New Roman"/>
      <family val="1"/>
    </font>
    <font>
      <b/>
      <sz val="50"/>
      <name val="Times New Roman"/>
      <family val="1"/>
    </font>
    <font>
      <b/>
      <sz val="32"/>
      <color theme="1"/>
      <name val="Times New Roman"/>
      <family val="1"/>
    </font>
    <font>
      <sz val="86"/>
      <color theme="1"/>
      <name val="Times New Roman"/>
      <family val="1"/>
    </font>
    <font>
      <sz val="36"/>
      <color theme="1"/>
      <name val="Calibri"/>
      <family val="2"/>
      <scheme val="minor"/>
    </font>
    <font>
      <b/>
      <sz val="36"/>
      <name val="Times New Roman"/>
      <family val="1"/>
    </font>
    <font>
      <b/>
      <sz val="40"/>
      <name val="Times New Roman"/>
      <family val="1"/>
    </font>
    <font>
      <b/>
      <sz val="30"/>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393">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1"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8" fillId="2" borderId="0" xfId="0" applyFont="1" applyFill="1" applyBorder="1" applyProtection="1">
      <protection locked="0"/>
    </xf>
    <xf numFmtId="0" fontId="80" fillId="2" borderId="0" xfId="0" quotePrefix="1" applyFont="1" applyFill="1" applyAlignment="1" applyProtection="1">
      <alignment horizontal="left" vertical="center"/>
      <protection locked="0"/>
    </xf>
    <xf numFmtId="0" fontId="80"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2" fillId="0" borderId="0" xfId="0" quotePrefix="1" applyFont="1" applyFill="1" applyBorder="1" applyAlignment="1" applyProtection="1">
      <alignment horizontal="center" vertical="center" wrapText="1"/>
      <protection locked="0"/>
    </xf>
    <xf numFmtId="0" fontId="83" fillId="2" borderId="0" xfId="0" applyFont="1" applyFill="1" applyBorder="1"/>
    <xf numFmtId="0" fontId="84" fillId="0" borderId="0" xfId="0" applyFont="1" applyFill="1" applyBorder="1" applyAlignment="1" applyProtection="1">
      <alignment horizontal="center" vertical="center" wrapText="1"/>
      <protection locked="0"/>
    </xf>
    <xf numFmtId="0" fontId="85"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6" fillId="2" borderId="0" xfId="0" applyFont="1" applyFill="1" applyBorder="1" applyAlignment="1" applyProtection="1">
      <alignment horizontal="center" vertical="center" wrapText="1"/>
      <protection locked="0"/>
    </xf>
    <xf numFmtId="0" fontId="87"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8"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0"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1"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3" fillId="2" borderId="0" xfId="0" applyFont="1" applyFill="1" applyProtection="1">
      <protection locked="0"/>
    </xf>
    <xf numFmtId="0" fontId="94" fillId="2" borderId="0" xfId="0" applyFont="1" applyFill="1" applyBorder="1" applyAlignment="1" applyProtection="1">
      <alignment vertical="center" wrapText="1"/>
      <protection locked="0"/>
    </xf>
    <xf numFmtId="0" fontId="95" fillId="2" borderId="0" xfId="0" applyFont="1" applyFill="1" applyBorder="1" applyAlignment="1" applyProtection="1">
      <alignment vertical="center" wrapText="1"/>
      <protection locked="0"/>
    </xf>
    <xf numFmtId="0" fontId="7" fillId="2" borderId="0" xfId="0" applyFont="1" applyFill="1" applyProtection="1">
      <protection locked="0"/>
    </xf>
    <xf numFmtId="0" fontId="98"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0"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2"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7"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4" fillId="2" borderId="12" xfId="0" applyFont="1" applyFill="1" applyBorder="1" applyAlignment="1">
      <alignment horizontal="center" vertical="center" wrapText="1" readingOrder="1"/>
    </xf>
    <xf numFmtId="0" fontId="74" fillId="2" borderId="28" xfId="0" applyFont="1" applyFill="1" applyBorder="1" applyAlignment="1">
      <alignment horizontal="center" vertical="center" wrapText="1"/>
    </xf>
    <xf numFmtId="0" fontId="74" fillId="2" borderId="30" xfId="0" applyFont="1" applyFill="1" applyBorder="1" applyAlignment="1">
      <alignment horizontal="center" vertical="center" wrapText="1" readingOrder="1"/>
    </xf>
    <xf numFmtId="0" fontId="74" fillId="2" borderId="31" xfId="0" applyFont="1" applyFill="1" applyBorder="1" applyAlignment="1">
      <alignment horizontal="center" vertical="center" wrapText="1" readingOrder="1"/>
    </xf>
    <xf numFmtId="0" fontId="15" fillId="0" borderId="0" xfId="0" applyFont="1" applyFill="1" applyBorder="1"/>
    <xf numFmtId="0" fontId="103"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4" fillId="0" borderId="0" xfId="0" applyFont="1" applyFill="1" applyBorder="1"/>
    <xf numFmtId="0" fontId="104" fillId="0" borderId="0" xfId="0" applyFont="1" applyFill="1"/>
    <xf numFmtId="0" fontId="14" fillId="0" borderId="0" xfId="0" applyNumberFormat="1" applyFont="1" applyFill="1" applyBorder="1" applyAlignment="1">
      <alignment horizontal="center"/>
    </xf>
    <xf numFmtId="0" fontId="106"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4"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10" fillId="2" borderId="0" xfId="0" applyFont="1" applyFill="1" applyProtection="1">
      <protection locked="0"/>
    </xf>
    <xf numFmtId="0" fontId="90" fillId="2" borderId="1" xfId="0" quotePrefix="1" applyFont="1" applyFill="1" applyBorder="1" applyAlignment="1">
      <alignment horizontal="center" vertical="center" wrapText="1"/>
    </xf>
    <xf numFmtId="0" fontId="9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2" fillId="2" borderId="1" xfId="0" quotePrefix="1" applyFont="1" applyFill="1" applyBorder="1" applyAlignment="1">
      <alignment horizontal="center" vertical="center" wrapText="1"/>
    </xf>
    <xf numFmtId="0" fontId="113"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5"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68" fillId="2" borderId="1" xfId="0" applyNumberFormat="1" applyFont="1" applyFill="1" applyBorder="1" applyAlignment="1">
      <alignment horizontal="center" vertical="center" wrapText="1"/>
    </xf>
    <xf numFmtId="0" fontId="98" fillId="2" borderId="28" xfId="0" applyFont="1" applyFill="1" applyBorder="1" applyAlignment="1" applyProtection="1">
      <alignment horizontal="center" vertical="center" wrapText="1"/>
      <protection locked="0"/>
    </xf>
    <xf numFmtId="0" fontId="98"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20" fontId="0" fillId="2" borderId="0" xfId="0" applyNumberFormat="1" applyFill="1" applyBorder="1" applyAlignment="1">
      <alignment horizontal="center"/>
    </xf>
    <xf numFmtId="20"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3" fillId="2" borderId="1" xfId="1" applyFont="1" applyFill="1" applyBorder="1" applyAlignment="1">
      <alignment horizontal="left" vertical="center"/>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1"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115" fillId="0" borderId="0" xfId="3" applyFont="1" applyFill="1" applyAlignment="1">
      <alignment horizontal="center" wrapText="1"/>
    </xf>
    <xf numFmtId="0" fontId="115" fillId="0" borderId="0" xfId="3" applyFont="1" applyFill="1" applyAlignment="1">
      <alignment wrapText="1"/>
    </xf>
    <xf numFmtId="0" fontId="115" fillId="0" borderId="0" xfId="3" applyFont="1" applyFill="1" applyAlignment="1">
      <alignment horizontal="center" vertical="center" wrapText="1"/>
    </xf>
    <xf numFmtId="0" fontId="116" fillId="0" borderId="0" xfId="3" applyFont="1" applyFill="1" applyAlignment="1">
      <alignment horizontal="left" vertical="center" wrapText="1"/>
    </xf>
    <xf numFmtId="0" fontId="117" fillId="0" borderId="0" xfId="3" applyFont="1" applyFill="1" applyAlignment="1">
      <alignment wrapText="1"/>
    </xf>
    <xf numFmtId="0" fontId="89" fillId="0" borderId="0" xfId="3" applyFont="1" applyFill="1" applyAlignment="1">
      <alignment wrapText="1"/>
    </xf>
    <xf numFmtId="0" fontId="119" fillId="0" borderId="0" xfId="3" applyFont="1" applyFill="1" applyAlignment="1">
      <alignment wrapText="1"/>
    </xf>
    <xf numFmtId="0" fontId="120" fillId="0" borderId="0" xfId="3" applyFont="1" applyFill="1" applyAlignment="1">
      <alignment wrapText="1"/>
    </xf>
    <xf numFmtId="0" fontId="121" fillId="2" borderId="1" xfId="0" applyFont="1" applyFill="1" applyBorder="1" applyAlignment="1" applyProtection="1">
      <alignment horizontal="center" vertical="center"/>
      <protection locked="0"/>
    </xf>
    <xf numFmtId="167" fontId="115" fillId="0" borderId="0" xfId="3" applyNumberFormat="1" applyFont="1" applyFill="1" applyAlignment="1">
      <alignment horizontal="center" vertical="center" wrapText="1"/>
    </xf>
    <xf numFmtId="1" fontId="115" fillId="0" borderId="0" xfId="3" applyNumberFormat="1" applyFont="1" applyFill="1" applyAlignment="1">
      <alignment horizontal="center" vertical="center" wrapText="1"/>
    </xf>
    <xf numFmtId="20" fontId="115" fillId="0" borderId="0" xfId="3" applyNumberFormat="1" applyFont="1" applyFill="1" applyAlignment="1">
      <alignment horizontal="center" vertical="center" wrapText="1"/>
    </xf>
    <xf numFmtId="46" fontId="115" fillId="0" borderId="0" xfId="3" applyNumberFormat="1" applyFont="1" applyFill="1" applyAlignment="1">
      <alignment horizontal="center" vertical="center" wrapText="1"/>
    </xf>
    <xf numFmtId="0" fontId="5" fillId="0" borderId="0" xfId="4" applyFont="1" applyFill="1" applyProtection="1">
      <protection locked="0"/>
    </xf>
    <xf numFmtId="0" fontId="5" fillId="0" borderId="0" xfId="4" applyFont="1" applyFill="1" applyAlignment="1" applyProtection="1">
      <alignment horizontal="center"/>
      <protection locked="0"/>
    </xf>
    <xf numFmtId="0" fontId="124" fillId="0" borderId="0" xfId="4" applyFont="1" applyFill="1" applyProtection="1">
      <protection locked="0"/>
    </xf>
    <xf numFmtId="0" fontId="9" fillId="2" borderId="1" xfId="0" applyFont="1" applyFill="1" applyBorder="1" applyAlignment="1" applyProtection="1">
      <alignment horizontal="center" vertical="center" wrapText="1"/>
      <protection locked="0"/>
    </xf>
    <xf numFmtId="0" fontId="6" fillId="0" borderId="34" xfId="4" applyFont="1" applyFill="1" applyBorder="1" applyAlignment="1" applyProtection="1">
      <alignment vertical="center" wrapText="1"/>
      <protection locked="0"/>
    </xf>
    <xf numFmtId="0" fontId="6" fillId="0" borderId="0" xfId="4" applyFont="1" applyFill="1" applyBorder="1" applyAlignment="1" applyProtection="1">
      <alignment vertical="center" wrapText="1"/>
      <protection locked="0"/>
    </xf>
    <xf numFmtId="0" fontId="6" fillId="0" borderId="0" xfId="4" applyFont="1" applyFill="1" applyBorder="1" applyAlignment="1" applyProtection="1">
      <alignment horizontal="center" vertical="center" wrapText="1"/>
      <protection locked="0"/>
    </xf>
    <xf numFmtId="0" fontId="124" fillId="0" borderId="0" xfId="4" applyFont="1" applyFill="1" applyBorder="1" applyProtection="1">
      <protection locked="0"/>
    </xf>
    <xf numFmtId="0" fontId="10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1" fontId="129" fillId="2" borderId="1" xfId="0" applyNumberFormat="1" applyFont="1" applyFill="1" applyBorder="1" applyAlignment="1">
      <alignment horizontal="center" vertical="center" wrapText="1"/>
    </xf>
    <xf numFmtId="0" fontId="129" fillId="2" borderId="1" xfId="0" applyFont="1" applyFill="1" applyBorder="1" applyAlignment="1">
      <alignment horizontal="center" vertical="center" wrapText="1"/>
    </xf>
    <xf numFmtId="14" fontId="129" fillId="2" borderId="1" xfId="0" applyNumberFormat="1" applyFont="1" applyFill="1" applyBorder="1" applyAlignment="1">
      <alignment horizontal="center" vertical="center" wrapText="1"/>
    </xf>
    <xf numFmtId="20" fontId="129" fillId="2" borderId="1" xfId="0" applyNumberFormat="1" applyFont="1" applyFill="1" applyBorder="1" applyAlignment="1">
      <alignment horizontal="center" vertical="center" wrapText="1"/>
    </xf>
    <xf numFmtId="0" fontId="129" fillId="2" borderId="1" xfId="0" applyFont="1" applyFill="1" applyBorder="1" applyAlignment="1">
      <alignment horizontal="left" vertical="center" wrapText="1"/>
    </xf>
    <xf numFmtId="1" fontId="120" fillId="0" borderId="1" xfId="3" applyNumberFormat="1" applyFont="1" applyFill="1" applyBorder="1" applyAlignment="1">
      <alignment horizontal="center" vertical="center" wrapText="1"/>
    </xf>
    <xf numFmtId="0" fontId="120" fillId="0" borderId="1" xfId="3" applyFont="1" applyFill="1" applyBorder="1" applyAlignment="1">
      <alignment horizontal="center" vertical="center" wrapText="1"/>
    </xf>
    <xf numFmtId="20" fontId="120" fillId="0" borderId="1" xfId="3" applyNumberFormat="1" applyFont="1" applyFill="1" applyBorder="1" applyAlignment="1">
      <alignment horizontal="center" vertical="center" wrapText="1"/>
    </xf>
    <xf numFmtId="20" fontId="130" fillId="0" borderId="0" xfId="4" applyNumberFormat="1" applyFont="1" applyFill="1" applyProtection="1">
      <protection locked="0"/>
    </xf>
    <xf numFmtId="0" fontId="130" fillId="0" borderId="0" xfId="4" applyFont="1" applyFill="1" applyProtection="1">
      <protection locked="0"/>
    </xf>
    <xf numFmtId="0" fontId="6" fillId="0" borderId="1" xfId="4" quotePrefix="1" applyFont="1" applyFill="1" applyBorder="1" applyAlignment="1" applyProtection="1">
      <alignment horizontal="center" vertical="center" wrapText="1"/>
      <protection locked="0"/>
    </xf>
    <xf numFmtId="0" fontId="6" fillId="0" borderId="1" xfId="4" applyFont="1" applyFill="1" applyBorder="1" applyAlignment="1" applyProtection="1">
      <alignment horizontal="center" vertical="center" wrapText="1"/>
      <protection locked="0"/>
    </xf>
    <xf numFmtId="0" fontId="125" fillId="0" borderId="1" xfId="4" quotePrefix="1" applyFont="1" applyFill="1" applyBorder="1" applyAlignment="1" applyProtection="1">
      <alignment horizontal="center" vertical="center" textRotation="255" wrapText="1"/>
      <protection locked="0"/>
    </xf>
    <xf numFmtId="0" fontId="120" fillId="2" borderId="1" xfId="7" applyFont="1" applyFill="1" applyBorder="1" applyAlignment="1" applyProtection="1">
      <alignment horizontal="center" vertical="center" wrapText="1"/>
      <protection locked="0"/>
    </xf>
    <xf numFmtId="20" fontId="128" fillId="2" borderId="1" xfId="4" applyNumberFormat="1" applyFont="1" applyFill="1" applyBorder="1" applyAlignment="1" applyProtection="1">
      <alignment horizontal="center" vertical="center" wrapText="1"/>
      <protection locked="0"/>
    </xf>
    <xf numFmtId="0" fontId="125" fillId="0" borderId="1" xfId="4" quotePrefix="1" applyFont="1" applyFill="1" applyBorder="1" applyAlignment="1" applyProtection="1">
      <alignment horizontal="center" vertical="center" wrapText="1"/>
      <protection locked="0"/>
    </xf>
    <xf numFmtId="1" fontId="125" fillId="2" borderId="1" xfId="4" quotePrefix="1" applyNumberFormat="1" applyFont="1" applyFill="1" applyBorder="1" applyAlignment="1">
      <alignment horizontal="center" vertical="center" wrapText="1"/>
    </xf>
    <xf numFmtId="20" fontId="125" fillId="2" borderId="1" xfId="4" applyNumberFormat="1" applyFont="1" applyFill="1" applyBorder="1" applyAlignment="1" applyProtection="1">
      <alignment horizontal="center" vertical="center" wrapText="1"/>
      <protection locked="0"/>
    </xf>
    <xf numFmtId="20" fontId="125" fillId="0" borderId="1" xfId="4" quotePrefix="1" applyNumberFormat="1" applyFont="1" applyFill="1" applyBorder="1" applyAlignment="1" applyProtection="1">
      <alignment horizontal="center" vertical="center" wrapText="1"/>
      <protection locked="0"/>
    </xf>
    <xf numFmtId="0" fontId="120" fillId="0" borderId="1" xfId="3" applyFont="1" applyFill="1" applyBorder="1" applyAlignment="1">
      <alignment horizontal="left" vertical="center" wrapText="1"/>
    </xf>
    <xf numFmtId="1" fontId="120" fillId="0" borderId="1" xfId="3" quotePrefix="1" applyNumberFormat="1" applyFont="1" applyFill="1" applyBorder="1" applyAlignment="1">
      <alignment horizontal="left" vertical="center" wrapText="1"/>
    </xf>
    <xf numFmtId="1" fontId="120" fillId="0" borderId="1" xfId="3" quotePrefix="1" applyNumberFormat="1" applyFont="1" applyFill="1" applyBorder="1" applyAlignment="1">
      <alignment horizontal="center" vertical="center" wrapText="1"/>
    </xf>
    <xf numFmtId="0" fontId="123" fillId="0" borderId="1" xfId="3" applyFont="1" applyFill="1" applyBorder="1" applyAlignment="1">
      <alignment horizontal="center" vertical="center" wrapText="1"/>
    </xf>
    <xf numFmtId="0" fontId="123" fillId="0" borderId="0" xfId="3" applyFont="1" applyFill="1" applyAlignment="1">
      <alignment wrapText="1"/>
    </xf>
    <xf numFmtId="0" fontId="131" fillId="0" borderId="1" xfId="3" applyFont="1" applyFill="1" applyBorder="1" applyAlignment="1">
      <alignment horizontal="center" vertical="center" wrapText="1"/>
    </xf>
    <xf numFmtId="0" fontId="131" fillId="0" borderId="0" xfId="3" applyFont="1" applyFill="1" applyAlignment="1">
      <alignment wrapText="1"/>
    </xf>
    <xf numFmtId="0" fontId="118" fillId="0" borderId="1" xfId="3" applyFont="1" applyFill="1" applyBorder="1" applyAlignment="1">
      <alignment horizontal="center" vertical="center" wrapText="1"/>
    </xf>
    <xf numFmtId="1" fontId="118" fillId="0" borderId="1" xfId="3" applyNumberFormat="1" applyFont="1" applyFill="1" applyBorder="1" applyAlignment="1">
      <alignment horizontal="center" vertical="center" wrapText="1"/>
    </xf>
    <xf numFmtId="20" fontId="118" fillId="0" borderId="1" xfId="3" applyNumberFormat="1" applyFont="1" applyFill="1" applyBorder="1" applyAlignment="1">
      <alignment horizontal="center" vertical="center" wrapText="1"/>
    </xf>
    <xf numFmtId="0" fontId="118" fillId="0" borderId="1" xfId="3" quotePrefix="1" applyFont="1" applyFill="1" applyBorder="1" applyAlignment="1">
      <alignment horizontal="center" vertical="center" wrapText="1"/>
    </xf>
    <xf numFmtId="0" fontId="118" fillId="0" borderId="0" xfId="3" applyFont="1" applyFill="1" applyAlignment="1">
      <alignment wrapText="1"/>
    </xf>
    <xf numFmtId="165" fontId="123" fillId="0" borderId="1" xfId="3" applyNumberFormat="1" applyFont="1" applyFill="1" applyBorder="1" applyAlignment="1">
      <alignment horizontal="center" vertical="center" wrapText="1"/>
    </xf>
    <xf numFmtId="0" fontId="132" fillId="0" borderId="1" xfId="3" applyFont="1" applyFill="1" applyBorder="1" applyAlignment="1">
      <alignment horizontal="center" vertical="center" wrapText="1"/>
    </xf>
    <xf numFmtId="1" fontId="120" fillId="2" borderId="1" xfId="3" quotePrefix="1" applyNumberFormat="1" applyFont="1" applyFill="1" applyBorder="1" applyAlignment="1">
      <alignment horizontal="left" vertical="center" wrapText="1"/>
    </xf>
    <xf numFmtId="166" fontId="118" fillId="0" borderId="1" xfId="3" applyNumberFormat="1" applyFont="1" applyFill="1" applyBorder="1" applyAlignment="1">
      <alignment horizontal="center" vertical="center" wrapText="1"/>
    </xf>
    <xf numFmtId="0" fontId="133" fillId="0" borderId="1" xfId="3" applyFont="1" applyFill="1" applyBorder="1" applyAlignment="1">
      <alignment horizontal="center" vertical="center" textRotation="255" wrapText="1"/>
    </xf>
    <xf numFmtId="0" fontId="133" fillId="0" borderId="1" xfId="3" applyFont="1" applyFill="1" applyBorder="1" applyAlignment="1">
      <alignment horizontal="center" vertical="center" wrapText="1"/>
    </xf>
    <xf numFmtId="165" fontId="133" fillId="0" borderId="1" xfId="3" applyNumberFormat="1" applyFont="1" applyFill="1" applyBorder="1" applyAlignment="1">
      <alignment horizontal="center" vertical="center" wrapText="1"/>
    </xf>
    <xf numFmtId="0" fontId="133" fillId="0" borderId="0" xfId="3" applyFont="1" applyFill="1" applyAlignment="1">
      <alignment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 xfId="1" applyFont="1" applyFill="1" applyBorder="1" applyAlignment="1">
      <alignment horizontal="left" vertical="center"/>
    </xf>
    <xf numFmtId="0" fontId="5" fillId="2" borderId="1" xfId="0" applyFont="1" applyFill="1" applyBorder="1" applyAlignment="1">
      <alignment vertical="center"/>
    </xf>
    <xf numFmtId="0" fontId="7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99" fillId="2" borderId="29" xfId="0" applyFont="1" applyFill="1" applyBorder="1" applyAlignment="1" applyProtection="1">
      <alignment horizontal="center" vertical="center"/>
      <protection locked="0"/>
    </xf>
    <xf numFmtId="0" fontId="99" fillId="2" borderId="30" xfId="0" applyFont="1" applyFill="1" applyBorder="1" applyAlignment="1" applyProtection="1">
      <alignment horizontal="center" vertical="center"/>
      <protection locked="0"/>
    </xf>
    <xf numFmtId="0" fontId="96" fillId="2" borderId="24"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6"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18" fillId="0" borderId="1" xfId="3" applyFont="1" applyFill="1" applyBorder="1" applyAlignment="1">
      <alignment horizontal="center" vertical="center" wrapText="1"/>
    </xf>
    <xf numFmtId="0" fontId="118" fillId="0" borderId="1" xfId="3" applyFont="1" applyFill="1" applyBorder="1" applyAlignment="1">
      <alignment horizontal="center" vertical="center" textRotation="255" wrapText="1"/>
    </xf>
    <xf numFmtId="0" fontId="127" fillId="0" borderId="1" xfId="3" applyFont="1" applyFill="1" applyBorder="1" applyAlignment="1">
      <alignment horizontal="center" vertical="center" textRotation="255" wrapText="1"/>
    </xf>
    <xf numFmtId="0" fontId="125" fillId="0" borderId="24" xfId="4" applyFont="1" applyFill="1" applyBorder="1" applyAlignment="1" applyProtection="1">
      <alignment horizontal="center" vertical="center" wrapText="1"/>
      <protection locked="0"/>
    </xf>
    <xf numFmtId="0" fontId="125" fillId="0" borderId="25" xfId="4" applyFont="1" applyFill="1" applyBorder="1" applyAlignment="1" applyProtection="1">
      <alignment horizontal="center" vertical="center" wrapText="1"/>
      <protection locked="0"/>
    </xf>
    <xf numFmtId="0" fontId="125" fillId="0" borderId="27" xfId="4" applyFont="1" applyFill="1" applyBorder="1" applyAlignment="1" applyProtection="1">
      <alignment horizontal="center" vertical="center" wrapText="1"/>
      <protection locked="0"/>
    </xf>
    <xf numFmtId="0" fontId="125" fillId="0" borderId="1" xfId="4" applyFont="1" applyFill="1" applyBorder="1" applyAlignment="1" applyProtection="1">
      <alignment horizontal="center" vertical="center" wrapText="1"/>
      <protection locked="0"/>
    </xf>
    <xf numFmtId="0" fontId="6" fillId="0" borderId="34" xfId="4" applyFont="1" applyFill="1" applyBorder="1" applyAlignment="1" applyProtection="1">
      <alignment horizontal="left" vertical="center" wrapText="1"/>
      <protection locked="0"/>
    </xf>
    <xf numFmtId="0" fontId="6" fillId="0" borderId="0" xfId="4" applyFont="1" applyFill="1" applyBorder="1" applyAlignment="1" applyProtection="1">
      <alignment horizontal="left" vertical="center" wrapText="1"/>
      <protection locked="0"/>
    </xf>
    <xf numFmtId="0" fontId="109" fillId="0" borderId="1" xfId="4" applyFont="1" applyFill="1" applyBorder="1" applyAlignment="1" applyProtection="1">
      <alignment horizontal="center" vertical="center"/>
      <protection locked="0"/>
    </xf>
    <xf numFmtId="0" fontId="126" fillId="2" borderId="16" xfId="0" applyFont="1" applyFill="1" applyBorder="1" applyAlignment="1" applyProtection="1">
      <alignment horizontal="left" vertical="center" wrapText="1"/>
      <protection locked="0"/>
    </xf>
    <xf numFmtId="0" fontId="126" fillId="2" borderId="15" xfId="0" applyFont="1" applyFill="1" applyBorder="1" applyAlignment="1" applyProtection="1">
      <alignment horizontal="left" vertical="center" wrapText="1"/>
      <protection locked="0"/>
    </xf>
    <xf numFmtId="0" fontId="126" fillId="2" borderId="17" xfId="0" applyFont="1" applyFill="1" applyBorder="1" applyAlignment="1" applyProtection="1">
      <alignment horizontal="left" vertical="center" wrapText="1"/>
      <protection locked="0"/>
    </xf>
    <xf numFmtId="0" fontId="126" fillId="2" borderId="18" xfId="0" applyFont="1" applyFill="1" applyBorder="1" applyAlignment="1" applyProtection="1">
      <alignment horizontal="left" vertical="center" wrapText="1"/>
      <protection locked="0"/>
    </xf>
    <xf numFmtId="0" fontId="126" fillId="2" borderId="0" xfId="0" applyFont="1" applyFill="1" applyBorder="1" applyAlignment="1" applyProtection="1">
      <alignment horizontal="left" vertical="center" wrapText="1"/>
      <protection locked="0"/>
    </xf>
    <xf numFmtId="0" fontId="126" fillId="2" borderId="19" xfId="0" applyFont="1" applyFill="1" applyBorder="1" applyAlignment="1" applyProtection="1">
      <alignment horizontal="left" vertical="center" wrapText="1"/>
      <protection locked="0"/>
    </xf>
    <xf numFmtId="0" fontId="126" fillId="2" borderId="20" xfId="0" applyFont="1" applyFill="1" applyBorder="1" applyAlignment="1" applyProtection="1">
      <alignment horizontal="left" vertical="center" wrapText="1"/>
      <protection locked="0"/>
    </xf>
    <xf numFmtId="0" fontId="126" fillId="2" borderId="21" xfId="0" applyFont="1" applyFill="1" applyBorder="1" applyAlignment="1" applyProtection="1">
      <alignment horizontal="left" vertical="center" wrapText="1"/>
      <protection locked="0"/>
    </xf>
    <xf numFmtId="0" fontId="126" fillId="2" borderId="2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9" fillId="2" borderId="1" xfId="0" quotePrefix="1"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1"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 fillId="2" borderId="1" xfId="13"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3" xfId="0" applyFont="1" applyFill="1" applyBorder="1" applyAlignment="1">
      <alignment horizontal="center" vertical="center" wrapText="1"/>
    </xf>
    <xf numFmtId="14" fontId="92" fillId="0" borderId="32" xfId="0" applyNumberFormat="1" applyFont="1" applyBorder="1" applyAlignment="1">
      <alignment horizontal="center" vertical="center" wrapText="1"/>
    </xf>
    <xf numFmtId="14" fontId="92" fillId="0" borderId="33" xfId="0" applyNumberFormat="1" applyFont="1" applyBorder="1" applyAlignment="1">
      <alignment horizontal="center" vertical="center" wrapText="1"/>
    </xf>
    <xf numFmtId="14" fontId="92" fillId="0" borderId="23" xfId="0" applyNumberFormat="1" applyFont="1" applyBorder="1" applyAlignment="1">
      <alignment horizontal="center" vertical="center" wrapText="1"/>
    </xf>
    <xf numFmtId="0" fontId="111" fillId="2" borderId="16" xfId="13" applyFont="1" applyFill="1" applyBorder="1" applyAlignment="1">
      <alignment horizontal="center" vertical="center" wrapText="1"/>
    </xf>
    <xf numFmtId="0" fontId="111" fillId="2" borderId="17" xfId="13" applyFont="1" applyFill="1" applyBorder="1" applyAlignment="1">
      <alignment horizontal="center" vertical="center" wrapText="1"/>
    </xf>
    <xf numFmtId="0" fontId="111" fillId="2" borderId="18" xfId="13" applyFont="1" applyFill="1" applyBorder="1" applyAlignment="1">
      <alignment horizontal="center" vertical="center" wrapText="1"/>
    </xf>
    <xf numFmtId="0" fontId="111" fillId="2" borderId="19" xfId="13" applyFont="1" applyFill="1" applyBorder="1" applyAlignment="1">
      <alignment horizontal="center" vertical="center" wrapText="1"/>
    </xf>
    <xf numFmtId="0" fontId="111" fillId="2" borderId="20" xfId="13" applyFont="1" applyFill="1" applyBorder="1" applyAlignment="1">
      <alignment horizontal="center" vertical="center" wrapText="1"/>
    </xf>
    <xf numFmtId="0" fontId="111" fillId="2" borderId="22" xfId="13" applyFont="1" applyFill="1" applyBorder="1" applyAlignment="1">
      <alignment horizontal="center" vertical="center" wrapText="1"/>
    </xf>
    <xf numFmtId="0" fontId="10" fillId="2" borderId="16" xfId="13" applyFont="1" applyFill="1" applyBorder="1" applyAlignment="1">
      <alignment horizontal="left" vertical="center" wrapText="1"/>
    </xf>
    <xf numFmtId="0" fontId="10" fillId="2" borderId="17" xfId="13" applyFont="1" applyFill="1" applyBorder="1" applyAlignment="1">
      <alignment horizontal="left" vertical="center" wrapText="1"/>
    </xf>
    <xf numFmtId="0" fontId="10" fillId="2" borderId="20" xfId="13" applyFont="1" applyFill="1" applyBorder="1" applyAlignment="1">
      <alignment horizontal="left" vertical="center" wrapText="1"/>
    </xf>
    <xf numFmtId="0" fontId="10" fillId="2" borderId="22" xfId="13" applyFont="1" applyFill="1" applyBorder="1" applyAlignment="1">
      <alignment horizontal="left" vertical="center" wrapText="1"/>
    </xf>
    <xf numFmtId="0" fontId="102" fillId="2" borderId="1" xfId="0" applyFont="1" applyFill="1" applyBorder="1" applyAlignment="1">
      <alignment horizontal="center" vertical="center"/>
    </xf>
    <xf numFmtId="0" fontId="10" fillId="2" borderId="3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6" fillId="2" borderId="27"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76" fillId="2" borderId="28"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3" fillId="2" borderId="29" xfId="0" applyFont="1" applyFill="1" applyBorder="1" applyAlignment="1">
      <alignment horizontal="center" vertical="center" wrapText="1" readingOrder="1"/>
    </xf>
    <xf numFmtId="0" fontId="73" fillId="2" borderId="30" xfId="0" applyFont="1" applyFill="1" applyBorder="1" applyAlignment="1">
      <alignment horizontal="center" vertical="center" wrapText="1" readingOrder="1"/>
    </xf>
    <xf numFmtId="0" fontId="64"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readingOrder="1"/>
    </xf>
    <xf numFmtId="0" fontId="71" fillId="2" borderId="1" xfId="0" quotePrefix="1" applyFont="1" applyFill="1" applyBorder="1" applyAlignment="1">
      <alignment horizontal="center" vertical="center" wrapText="1"/>
    </xf>
    <xf numFmtId="0" fontId="71" fillId="2" borderId="1" xfId="0" applyFont="1" applyFill="1" applyBorder="1" applyAlignment="1">
      <alignment horizontal="center" vertical="center" wrapText="1"/>
    </xf>
    <xf numFmtId="0" fontId="71" fillId="2" borderId="1" xfId="0" applyFont="1" applyFill="1" applyBorder="1" applyAlignment="1">
      <alignment horizontal="left" vertical="center" wrapText="1" readingOrder="1"/>
    </xf>
    <xf numFmtId="0" fontId="73" fillId="2" borderId="1" xfId="0" applyFont="1" applyFill="1" applyBorder="1" applyAlignment="1">
      <alignment horizontal="center" vertical="center" wrapText="1" readingOrder="1"/>
    </xf>
    <xf numFmtId="0" fontId="69"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quotePrefix="1" applyFont="1" applyFill="1" applyBorder="1" applyAlignment="1">
      <alignment horizontal="center" vertical="center" wrapText="1"/>
    </xf>
    <xf numFmtId="0" fontId="65" fillId="2" borderId="1" xfId="0" applyFont="1" applyFill="1" applyBorder="1" applyAlignment="1">
      <alignment horizontal="center" vertical="center" wrapText="1"/>
    </xf>
    <xf numFmtId="0" fontId="65" fillId="2" borderId="1" xfId="0" applyFont="1" applyFill="1" applyBorder="1" applyAlignment="1">
      <alignment horizontal="left" vertical="center" wrapText="1" readingOrder="1"/>
    </xf>
    <xf numFmtId="0" fontId="109" fillId="0" borderId="29" xfId="0" applyFont="1" applyFill="1" applyBorder="1" applyAlignment="1">
      <alignment horizontal="center" vertical="center"/>
    </xf>
    <xf numFmtId="0" fontId="109" fillId="0" borderId="30" xfId="0" applyFont="1" applyFill="1" applyBorder="1" applyAlignment="1">
      <alignment horizontal="center" vertical="center"/>
    </xf>
    <xf numFmtId="0" fontId="107" fillId="0" borderId="1" xfId="45585"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1" xfId="0" applyFont="1" applyFill="1" applyBorder="1" applyAlignment="1">
      <alignment horizontal="center" vertical="center"/>
    </xf>
    <xf numFmtId="0" fontId="89" fillId="0" borderId="1" xfId="0" applyFont="1" applyFill="1" applyBorder="1" applyAlignment="1">
      <alignment horizontal="center" vertical="center" textRotation="90" wrapText="1"/>
    </xf>
    <xf numFmtId="0" fontId="89" fillId="0" borderId="1" xfId="45585" applyFont="1" applyFill="1" applyBorder="1" applyAlignment="1">
      <alignment horizontal="center" vertical="center" wrapText="1"/>
    </xf>
    <xf numFmtId="0" fontId="107" fillId="0" borderId="1" xfId="45585" applyFont="1" applyFill="1" applyBorder="1" applyAlignment="1">
      <alignment horizontal="center" vertical="center"/>
    </xf>
    <xf numFmtId="0" fontId="89" fillId="0" borderId="27" xfId="0" applyFont="1" applyFill="1" applyBorder="1" applyAlignment="1">
      <alignment horizontal="center" vertical="center" textRotation="90" wrapText="1"/>
    </xf>
    <xf numFmtId="0" fontId="89" fillId="0" borderId="27"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107" fillId="0" borderId="1" xfId="0" applyFont="1" applyFill="1" applyBorder="1" applyAlignment="1">
      <alignment horizontal="center" vertical="center"/>
    </xf>
    <xf numFmtId="0" fontId="89" fillId="0" borderId="1" xfId="0" applyFont="1" applyFill="1" applyBorder="1" applyAlignment="1">
      <alignment horizontal="center" vertical="center"/>
    </xf>
    <xf numFmtId="0" fontId="107" fillId="0" borderId="1" xfId="0" applyFont="1" applyFill="1" applyBorder="1" applyAlignment="1">
      <alignment horizontal="center" vertical="center" wrapText="1"/>
    </xf>
    <xf numFmtId="0" fontId="104" fillId="0" borderId="1" xfId="0" applyFont="1" applyFill="1" applyBorder="1" applyAlignment="1">
      <alignment horizontal="center" vertical="center"/>
    </xf>
    <xf numFmtId="0" fontId="108" fillId="0" borderId="0"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6" fillId="2" borderId="1" xfId="0" applyFont="1" applyFill="1" applyBorder="1" applyAlignment="1">
      <alignment horizontal="center" vertical="center"/>
    </xf>
    <xf numFmtId="0" fontId="114" fillId="0" borderId="13" xfId="0" applyFont="1" applyBorder="1" applyAlignment="1">
      <alignment horizontal="center" vertical="center" wrapText="1" readingOrder="1"/>
    </xf>
    <xf numFmtId="0" fontId="114" fillId="0" borderId="14" xfId="0" applyFont="1" applyBorder="1" applyAlignment="1">
      <alignment horizontal="center" vertical="center" wrapText="1" readingOrder="1"/>
    </xf>
    <xf numFmtId="0" fontId="114" fillId="0" borderId="12" xfId="0" applyFont="1" applyBorder="1" applyAlignment="1">
      <alignment horizontal="center" vertical="center" wrapText="1" readingOrder="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55573"/>
          <a:ext cx="175869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096" y="661449"/>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293403</xdr:colOff>
      <xdr:row>1</xdr:row>
      <xdr:rowOff>207308</xdr:rowOff>
    </xdr:from>
    <xdr:to>
      <xdr:col>2</xdr:col>
      <xdr:colOff>1456305</xdr:colOff>
      <xdr:row>2</xdr:row>
      <xdr:rowOff>1428750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74403" y="588308"/>
          <a:ext cx="1162902" cy="144369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293403</xdr:colOff>
      <xdr:row>1</xdr:row>
      <xdr:rowOff>175558</xdr:rowOff>
    </xdr:from>
    <xdr:to>
      <xdr:col>2</xdr:col>
      <xdr:colOff>1405155</xdr:colOff>
      <xdr:row>2</xdr:row>
      <xdr:rowOff>1333500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74403" y="556558"/>
          <a:ext cx="1111752" cy="138019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38779</xdr:colOff>
      <xdr:row>1</xdr:row>
      <xdr:rowOff>154502</xdr:rowOff>
    </xdr:from>
    <xdr:to>
      <xdr:col>1</xdr:col>
      <xdr:colOff>1074039</xdr:colOff>
      <xdr:row>5</xdr:row>
      <xdr:rowOff>404812</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529" y="525977"/>
          <a:ext cx="1035260" cy="1355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854" y="476703"/>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0"/>
  <sheetViews>
    <sheetView showGridLines="0" view="pageBreakPreview" zoomScale="25" zoomScaleNormal="25" zoomScaleSheetLayoutView="25" workbookViewId="0">
      <selection activeCell="C2" sqref="C2:S2"/>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73" t="s">
        <v>429</v>
      </c>
      <c r="D2" s="273"/>
      <c r="E2" s="273"/>
      <c r="F2" s="273"/>
      <c r="G2" s="273"/>
      <c r="H2" s="273"/>
      <c r="I2" s="273"/>
      <c r="J2" s="273"/>
      <c r="K2" s="273"/>
      <c r="L2" s="273"/>
      <c r="M2" s="273"/>
      <c r="N2" s="273"/>
      <c r="O2" s="273"/>
      <c r="P2" s="273"/>
      <c r="Q2" s="273"/>
      <c r="R2" s="273"/>
      <c r="S2" s="274"/>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75" t="s">
        <v>0</v>
      </c>
      <c r="E4" s="275"/>
      <c r="F4" s="275"/>
      <c r="G4" s="275"/>
      <c r="H4" s="275"/>
      <c r="I4" s="263" t="s">
        <v>1</v>
      </c>
      <c r="J4" s="263"/>
      <c r="K4" s="263"/>
      <c r="L4" s="263"/>
      <c r="M4" s="263"/>
      <c r="N4" s="263"/>
      <c r="O4" s="263"/>
      <c r="P4" s="263"/>
      <c r="Q4" s="263"/>
      <c r="R4" s="263"/>
      <c r="S4" s="114"/>
    </row>
    <row r="5" spans="1:25" ht="105" customHeight="1" x14ac:dyDescent="0.85">
      <c r="A5" s="3"/>
      <c r="B5" s="113"/>
      <c r="C5" s="132" t="s">
        <v>2</v>
      </c>
      <c r="D5" s="270" t="s">
        <v>424</v>
      </c>
      <c r="E5" s="271"/>
      <c r="F5" s="271"/>
      <c r="G5" s="271"/>
      <c r="H5" s="272"/>
      <c r="I5" s="263" t="s">
        <v>154</v>
      </c>
      <c r="J5" s="263"/>
      <c r="K5" s="263"/>
      <c r="L5" s="263"/>
      <c r="M5" s="263"/>
      <c r="N5" s="263"/>
      <c r="O5" s="263"/>
      <c r="P5" s="263"/>
      <c r="Q5" s="263"/>
      <c r="R5" s="263"/>
      <c r="S5" s="115"/>
      <c r="Y5" s="76" t="s">
        <v>161</v>
      </c>
    </row>
    <row r="6" spans="1:25" ht="105" customHeight="1" x14ac:dyDescent="0.85">
      <c r="A6" s="3"/>
      <c r="B6" s="113"/>
      <c r="C6" s="188" t="s">
        <v>177</v>
      </c>
      <c r="D6" s="270" t="s">
        <v>410</v>
      </c>
      <c r="E6" s="271"/>
      <c r="F6" s="271"/>
      <c r="G6" s="271"/>
      <c r="H6" s="272"/>
      <c r="I6" s="263" t="s">
        <v>163</v>
      </c>
      <c r="J6" s="263"/>
      <c r="K6" s="263"/>
      <c r="L6" s="263"/>
      <c r="M6" s="263"/>
      <c r="N6" s="263"/>
      <c r="O6" s="263"/>
      <c r="P6" s="263"/>
      <c r="Q6" s="263"/>
      <c r="R6" s="263"/>
      <c r="S6" s="115"/>
      <c r="Y6" s="76"/>
    </row>
    <row r="7" spans="1:25" ht="105" customHeight="1" x14ac:dyDescent="0.85">
      <c r="A7" s="3"/>
      <c r="B7" s="113"/>
      <c r="C7" s="188" t="s">
        <v>176</v>
      </c>
      <c r="D7" s="270" t="s">
        <v>425</v>
      </c>
      <c r="E7" s="271"/>
      <c r="F7" s="271"/>
      <c r="G7" s="271"/>
      <c r="H7" s="272"/>
      <c r="I7" s="263" t="s">
        <v>378</v>
      </c>
      <c r="J7" s="263"/>
      <c r="K7" s="263"/>
      <c r="L7" s="263"/>
      <c r="M7" s="263"/>
      <c r="N7" s="263"/>
      <c r="O7" s="263"/>
      <c r="P7" s="263"/>
      <c r="Q7" s="263"/>
      <c r="R7" s="263"/>
      <c r="S7" s="115"/>
      <c r="Y7" s="76"/>
    </row>
    <row r="8" spans="1:25" ht="105" customHeight="1" x14ac:dyDescent="0.85">
      <c r="A8" s="3"/>
      <c r="B8" s="113"/>
      <c r="C8" s="188" t="s">
        <v>3</v>
      </c>
      <c r="D8" s="270" t="s">
        <v>426</v>
      </c>
      <c r="E8" s="271"/>
      <c r="F8" s="271"/>
      <c r="G8" s="271"/>
      <c r="H8" s="272"/>
      <c r="I8" s="263" t="s">
        <v>4</v>
      </c>
      <c r="J8" s="263"/>
      <c r="K8" s="263"/>
      <c r="L8" s="263"/>
      <c r="M8" s="263"/>
      <c r="N8" s="263"/>
      <c r="O8" s="263"/>
      <c r="P8" s="263"/>
      <c r="Q8" s="263"/>
      <c r="R8" s="263"/>
      <c r="S8" s="115"/>
      <c r="Y8" s="76"/>
    </row>
    <row r="9" spans="1:25" ht="105" customHeight="1" x14ac:dyDescent="0.85">
      <c r="A9" s="3"/>
      <c r="B9" s="113"/>
      <c r="C9" s="188" t="s">
        <v>5</v>
      </c>
      <c r="D9" s="270" t="s">
        <v>427</v>
      </c>
      <c r="E9" s="271"/>
      <c r="F9" s="271"/>
      <c r="G9" s="271"/>
      <c r="H9" s="272"/>
      <c r="I9" s="263" t="s">
        <v>6</v>
      </c>
      <c r="J9" s="263"/>
      <c r="K9" s="263"/>
      <c r="L9" s="263"/>
      <c r="M9" s="263"/>
      <c r="N9" s="263"/>
      <c r="O9" s="263"/>
      <c r="P9" s="263"/>
      <c r="Q9" s="263"/>
      <c r="R9" s="263"/>
      <c r="S9" s="115"/>
    </row>
    <row r="10" spans="1:25" ht="105" customHeight="1" x14ac:dyDescent="0.85">
      <c r="A10" s="3"/>
      <c r="B10" s="113"/>
      <c r="C10" s="188" t="s">
        <v>134</v>
      </c>
      <c r="D10" s="270" t="s">
        <v>411</v>
      </c>
      <c r="E10" s="271"/>
      <c r="F10" s="271"/>
      <c r="G10" s="271"/>
      <c r="H10" s="272"/>
      <c r="I10" s="263" t="s">
        <v>7</v>
      </c>
      <c r="J10" s="263"/>
      <c r="K10" s="263"/>
      <c r="L10" s="263"/>
      <c r="M10" s="263"/>
      <c r="N10" s="263"/>
      <c r="O10" s="263"/>
      <c r="P10" s="263"/>
      <c r="Q10" s="263"/>
      <c r="R10" s="263"/>
      <c r="S10" s="114"/>
    </row>
    <row r="11" spans="1:25" ht="105" customHeight="1" x14ac:dyDescent="0.85">
      <c r="A11" s="3"/>
      <c r="B11" s="113"/>
      <c r="C11" s="132" t="s">
        <v>409</v>
      </c>
      <c r="D11" s="270" t="s">
        <v>428</v>
      </c>
      <c r="E11" s="271"/>
      <c r="F11" s="271"/>
      <c r="G11" s="271"/>
      <c r="H11" s="272"/>
      <c r="I11" s="263" t="s">
        <v>379</v>
      </c>
      <c r="J11" s="263"/>
      <c r="K11" s="263"/>
      <c r="L11" s="263"/>
      <c r="M11" s="263"/>
      <c r="N11" s="263"/>
      <c r="O11" s="263"/>
      <c r="P11" s="263"/>
      <c r="Q11" s="263"/>
      <c r="R11" s="263"/>
      <c r="S11" s="114"/>
    </row>
    <row r="12" spans="1:25" ht="106.5" customHeight="1" x14ac:dyDescent="0.85">
      <c r="A12" s="3"/>
      <c r="B12" s="116"/>
      <c r="C12" s="1"/>
      <c r="D12" s="1"/>
      <c r="E12" s="1"/>
      <c r="F12" s="266" t="s">
        <v>8</v>
      </c>
      <c r="G12" s="266"/>
      <c r="H12" s="266"/>
      <c r="I12" s="266"/>
      <c r="J12" s="266"/>
      <c r="K12" s="266"/>
      <c r="L12" s="266"/>
      <c r="M12" s="266"/>
      <c r="N12" s="266"/>
      <c r="O12" s="266"/>
      <c r="P12" s="266"/>
      <c r="Q12" s="266"/>
      <c r="R12" s="266"/>
      <c r="S12" s="267"/>
    </row>
    <row r="13" spans="1:25" ht="84" customHeight="1" x14ac:dyDescent="0.85">
      <c r="A13" s="3"/>
      <c r="B13" s="116"/>
      <c r="C13" s="1"/>
      <c r="D13" s="1"/>
      <c r="E13" s="1"/>
      <c r="F13" s="266"/>
      <c r="G13" s="266"/>
      <c r="H13" s="266"/>
      <c r="I13" s="266"/>
      <c r="J13" s="266"/>
      <c r="K13" s="266"/>
      <c r="L13" s="266"/>
      <c r="M13" s="266"/>
      <c r="N13" s="266"/>
      <c r="O13" s="266"/>
      <c r="P13" s="266"/>
      <c r="Q13" s="266"/>
      <c r="R13" s="266"/>
      <c r="S13" s="267"/>
    </row>
    <row r="14" spans="1:25" ht="72" customHeight="1" x14ac:dyDescent="0.85">
      <c r="A14" s="3"/>
      <c r="B14" s="117"/>
      <c r="C14" s="75"/>
      <c r="D14" s="75"/>
      <c r="E14" s="75"/>
      <c r="F14" s="266"/>
      <c r="G14" s="266"/>
      <c r="H14" s="266"/>
      <c r="I14" s="266"/>
      <c r="J14" s="266"/>
      <c r="K14" s="266"/>
      <c r="L14" s="266"/>
      <c r="M14" s="266"/>
      <c r="N14" s="266"/>
      <c r="O14" s="266"/>
      <c r="P14" s="266"/>
      <c r="Q14" s="266"/>
      <c r="R14" s="266"/>
      <c r="S14" s="267"/>
    </row>
    <row r="15" spans="1:25" ht="75" customHeight="1" x14ac:dyDescent="0.85">
      <c r="A15" s="3"/>
      <c r="B15" s="118" t="s">
        <v>10</v>
      </c>
      <c r="C15" s="92"/>
      <c r="D15" s="2"/>
      <c r="E15" s="2"/>
      <c r="F15" s="266"/>
      <c r="G15" s="266"/>
      <c r="H15" s="266"/>
      <c r="I15" s="266"/>
      <c r="J15" s="266"/>
      <c r="K15" s="266"/>
      <c r="L15" s="266"/>
      <c r="M15" s="266"/>
      <c r="N15" s="266"/>
      <c r="O15" s="266"/>
      <c r="P15" s="266"/>
      <c r="Q15" s="266"/>
      <c r="R15" s="266"/>
      <c r="S15" s="267"/>
    </row>
    <row r="16" spans="1:25" ht="54.75" customHeight="1" x14ac:dyDescent="0.85">
      <c r="A16" s="3"/>
      <c r="B16" s="264" t="s">
        <v>11</v>
      </c>
      <c r="C16" s="265"/>
      <c r="D16" s="265"/>
      <c r="E16" s="265"/>
      <c r="F16" s="266"/>
      <c r="G16" s="266"/>
      <c r="H16" s="266"/>
      <c r="I16" s="266"/>
      <c r="J16" s="266"/>
      <c r="K16" s="266"/>
      <c r="L16" s="266"/>
      <c r="M16" s="266"/>
      <c r="N16" s="266"/>
      <c r="O16" s="266"/>
      <c r="P16" s="266"/>
      <c r="Q16" s="266"/>
      <c r="R16" s="266"/>
      <c r="S16" s="267"/>
    </row>
    <row r="17" spans="1:19" ht="79.5" customHeight="1" x14ac:dyDescent="0.85">
      <c r="A17" s="3"/>
      <c r="B17" s="264" t="s">
        <v>12</v>
      </c>
      <c r="C17" s="265"/>
      <c r="D17" s="265"/>
      <c r="E17" s="265"/>
      <c r="F17" s="266"/>
      <c r="G17" s="266"/>
      <c r="H17" s="266"/>
      <c r="I17" s="266"/>
      <c r="J17" s="266"/>
      <c r="K17" s="266"/>
      <c r="L17" s="266"/>
      <c r="M17" s="266"/>
      <c r="N17" s="266"/>
      <c r="O17" s="266"/>
      <c r="P17" s="266"/>
      <c r="Q17" s="266"/>
      <c r="R17" s="266"/>
      <c r="S17" s="267"/>
    </row>
    <row r="18" spans="1:19" ht="98.25" customHeight="1" x14ac:dyDescent="0.85">
      <c r="A18" s="3"/>
      <c r="B18" s="261" t="s">
        <v>9</v>
      </c>
      <c r="C18" s="262"/>
      <c r="D18" s="262"/>
      <c r="E18" s="262"/>
      <c r="F18" s="268"/>
      <c r="G18" s="268"/>
      <c r="H18" s="268"/>
      <c r="I18" s="268"/>
      <c r="J18" s="268"/>
      <c r="K18" s="268"/>
      <c r="L18" s="268"/>
      <c r="M18" s="268"/>
      <c r="N18" s="268"/>
      <c r="O18" s="268"/>
      <c r="P18" s="268"/>
      <c r="Q18" s="268"/>
      <c r="R18" s="268"/>
      <c r="S18" s="269"/>
    </row>
    <row r="19" spans="1:19" x14ac:dyDescent="0.85">
      <c r="B19" s="3"/>
      <c r="C19" s="3"/>
      <c r="D19" s="3"/>
      <c r="E19" s="3"/>
      <c r="F19" s="3"/>
      <c r="G19" s="3"/>
      <c r="H19" s="3"/>
      <c r="I19" s="4"/>
      <c r="J19" s="4"/>
      <c r="K19" s="4"/>
      <c r="L19" s="4"/>
      <c r="M19" s="4"/>
      <c r="N19" s="4"/>
      <c r="O19" s="4"/>
      <c r="P19" s="4"/>
      <c r="Q19" s="4"/>
      <c r="R19" s="4"/>
    </row>
    <row r="20" spans="1:19" ht="61.5" customHeight="1" x14ac:dyDescent="0.85">
      <c r="I20" s="47"/>
      <c r="J20" s="47"/>
      <c r="K20" s="47"/>
      <c r="L20" s="47"/>
      <c r="M20" s="47"/>
      <c r="N20" s="47"/>
      <c r="O20" s="47"/>
      <c r="P20" s="47"/>
      <c r="Q20" s="47"/>
      <c r="R20" s="47"/>
    </row>
  </sheetData>
  <sheetProtection formatCells="0" formatColumns="0" formatRows="0" insertColumns="0" insertRows="0" insertHyperlinks="0" deleteColumns="0" deleteRows="0"/>
  <mergeCells count="21">
    <mergeCell ref="I4:R4"/>
    <mergeCell ref="D5:H5"/>
    <mergeCell ref="I5:R5"/>
    <mergeCell ref="C2:S2"/>
    <mergeCell ref="B17:E17"/>
    <mergeCell ref="D4:H4"/>
    <mergeCell ref="I9:R9"/>
    <mergeCell ref="I8:R8"/>
    <mergeCell ref="D8:H8"/>
    <mergeCell ref="D9:H9"/>
    <mergeCell ref="D10:H10"/>
    <mergeCell ref="D11:H11"/>
    <mergeCell ref="D7:H7"/>
    <mergeCell ref="I7:R7"/>
    <mergeCell ref="I6:R6"/>
    <mergeCell ref="D6:H6"/>
    <mergeCell ref="B18:E18"/>
    <mergeCell ref="I10:R10"/>
    <mergeCell ref="B16:E16"/>
    <mergeCell ref="I11:R11"/>
    <mergeCell ref="F12:S18"/>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view="pageBreakPreview" topLeftCell="A31" zoomScale="20" zoomScaleNormal="20" zoomScaleSheetLayoutView="20" workbookViewId="0">
      <selection activeCell="H22" sqref="H22:K51"/>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53" t="s">
        <v>54</v>
      </c>
      <c r="C2" s="353"/>
      <c r="D2" s="353"/>
      <c r="E2" s="353"/>
      <c r="F2" s="353"/>
      <c r="G2" s="353"/>
      <c r="H2" s="353"/>
      <c r="I2" s="353"/>
      <c r="J2" s="353"/>
      <c r="K2" s="353"/>
      <c r="L2" s="11"/>
      <c r="M2" s="11"/>
      <c r="N2" s="11"/>
    </row>
    <row r="3" spans="2:14" ht="93.75" customHeight="1" x14ac:dyDescent="0.25">
      <c r="B3" s="354" t="s">
        <v>116</v>
      </c>
      <c r="C3" s="354"/>
      <c r="D3" s="354"/>
      <c r="E3" s="354"/>
      <c r="F3" s="354"/>
      <c r="G3" s="354"/>
      <c r="H3" s="354"/>
      <c r="I3" s="354"/>
      <c r="J3" s="354"/>
      <c r="K3" s="354"/>
      <c r="L3" s="11"/>
      <c r="M3" s="11"/>
      <c r="N3" s="11"/>
    </row>
    <row r="4" spans="2:14" ht="149.25" customHeight="1" x14ac:dyDescent="0.25">
      <c r="B4" s="355" t="s">
        <v>18</v>
      </c>
      <c r="C4" s="346" t="s">
        <v>56</v>
      </c>
      <c r="D4" s="346"/>
      <c r="E4" s="346" t="s">
        <v>57</v>
      </c>
      <c r="F4" s="355" t="s">
        <v>58</v>
      </c>
      <c r="G4" s="355"/>
      <c r="H4" s="355" t="s">
        <v>59</v>
      </c>
      <c r="I4" s="355"/>
      <c r="J4" s="355"/>
      <c r="K4" s="355"/>
      <c r="L4" s="11"/>
      <c r="M4" s="11"/>
      <c r="N4" s="11"/>
    </row>
    <row r="5" spans="2:14" s="15" customFormat="1" ht="96.75" customHeight="1" x14ac:dyDescent="0.3">
      <c r="B5" s="355"/>
      <c r="C5" s="346"/>
      <c r="D5" s="346"/>
      <c r="E5" s="346"/>
      <c r="F5" s="193" t="s">
        <v>60</v>
      </c>
      <c r="G5" s="193" t="s">
        <v>117</v>
      </c>
      <c r="H5" s="193" t="s">
        <v>118</v>
      </c>
      <c r="I5" s="193" t="s">
        <v>119</v>
      </c>
      <c r="J5" s="193" t="s">
        <v>120</v>
      </c>
      <c r="K5" s="193" t="s">
        <v>14</v>
      </c>
      <c r="L5" s="12"/>
      <c r="M5" s="12"/>
      <c r="N5" s="12"/>
    </row>
    <row r="6" spans="2:14" s="15" customFormat="1" ht="134.25" customHeight="1" x14ac:dyDescent="0.3">
      <c r="B6" s="355" t="s">
        <v>23</v>
      </c>
      <c r="C6" s="355" t="s">
        <v>24</v>
      </c>
      <c r="D6" s="355" t="s">
        <v>121</v>
      </c>
      <c r="E6" s="71" t="s">
        <v>61</v>
      </c>
      <c r="F6" s="194" t="s">
        <v>62</v>
      </c>
      <c r="G6" s="356" t="s">
        <v>48</v>
      </c>
      <c r="H6" s="162">
        <v>0</v>
      </c>
      <c r="I6" s="162">
        <v>0</v>
      </c>
      <c r="J6" s="162">
        <v>0</v>
      </c>
      <c r="K6" s="135">
        <f>SUM(H6:J6)</f>
        <v>0</v>
      </c>
      <c r="L6" s="12"/>
      <c r="M6" s="12"/>
      <c r="N6" s="12"/>
    </row>
    <row r="7" spans="2:14" s="15" customFormat="1" ht="134.25" customHeight="1" x14ac:dyDescent="0.3">
      <c r="B7" s="355"/>
      <c r="C7" s="355"/>
      <c r="D7" s="355"/>
      <c r="E7" s="71" t="s">
        <v>63</v>
      </c>
      <c r="F7" s="194" t="s">
        <v>62</v>
      </c>
      <c r="G7" s="356"/>
      <c r="H7" s="162">
        <v>0</v>
      </c>
      <c r="I7" s="162">
        <v>0</v>
      </c>
      <c r="J7" s="162">
        <v>0</v>
      </c>
      <c r="K7" s="135">
        <f t="shared" ref="K7:K51" si="0">SUM(H7:J7)</f>
        <v>0</v>
      </c>
      <c r="L7" s="12"/>
      <c r="M7" s="12"/>
      <c r="N7" s="12"/>
    </row>
    <row r="8" spans="2:14" s="15" customFormat="1" ht="134.25" customHeight="1" x14ac:dyDescent="0.3">
      <c r="B8" s="355"/>
      <c r="C8" s="355"/>
      <c r="D8" s="355"/>
      <c r="E8" s="71" t="s">
        <v>64</v>
      </c>
      <c r="F8" s="194" t="s">
        <v>65</v>
      </c>
      <c r="G8" s="356"/>
      <c r="H8" s="162">
        <v>0</v>
      </c>
      <c r="I8" s="162">
        <v>0</v>
      </c>
      <c r="J8" s="162">
        <v>0</v>
      </c>
      <c r="K8" s="135">
        <f t="shared" si="0"/>
        <v>0</v>
      </c>
      <c r="L8" s="12"/>
      <c r="M8" s="12"/>
      <c r="N8" s="12"/>
    </row>
    <row r="9" spans="2:14" s="15" customFormat="1" ht="134.25" customHeight="1" x14ac:dyDescent="0.85">
      <c r="B9" s="355"/>
      <c r="C9" s="355"/>
      <c r="D9" s="355" t="s">
        <v>117</v>
      </c>
      <c r="E9" s="71" t="s">
        <v>122</v>
      </c>
      <c r="F9" s="356" t="s">
        <v>48</v>
      </c>
      <c r="G9" s="194" t="s">
        <v>77</v>
      </c>
      <c r="H9" s="162">
        <v>1</v>
      </c>
      <c r="I9" s="162">
        <v>0</v>
      </c>
      <c r="J9" s="162">
        <v>0</v>
      </c>
      <c r="K9" s="135">
        <f t="shared" si="0"/>
        <v>1</v>
      </c>
      <c r="L9" s="12"/>
      <c r="M9" s="12"/>
      <c r="N9" s="20"/>
    </row>
    <row r="10" spans="2:14" s="15" customFormat="1" ht="134.25" customHeight="1" x14ac:dyDescent="0.3">
      <c r="B10" s="355"/>
      <c r="C10" s="355"/>
      <c r="D10" s="355"/>
      <c r="E10" s="71" t="s">
        <v>63</v>
      </c>
      <c r="F10" s="356"/>
      <c r="G10" s="194" t="s">
        <v>77</v>
      </c>
      <c r="H10" s="162">
        <v>0</v>
      </c>
      <c r="I10" s="162">
        <v>0</v>
      </c>
      <c r="J10" s="162">
        <v>0</v>
      </c>
      <c r="K10" s="135">
        <f t="shared" si="0"/>
        <v>0</v>
      </c>
      <c r="L10" s="12"/>
      <c r="M10" s="12"/>
      <c r="N10" s="12"/>
    </row>
    <row r="11" spans="2:14" s="15" customFormat="1" ht="134.25" customHeight="1" x14ac:dyDescent="0.3">
      <c r="B11" s="355"/>
      <c r="C11" s="355"/>
      <c r="D11" s="355"/>
      <c r="E11" s="71" t="s">
        <v>64</v>
      </c>
      <c r="F11" s="356"/>
      <c r="G11" s="194" t="s">
        <v>77</v>
      </c>
      <c r="H11" s="162">
        <v>0</v>
      </c>
      <c r="I11" s="162">
        <v>0</v>
      </c>
      <c r="J11" s="162">
        <v>0</v>
      </c>
      <c r="K11" s="135">
        <f t="shared" si="0"/>
        <v>0</v>
      </c>
      <c r="L11" s="12"/>
      <c r="M11" s="12"/>
      <c r="N11" s="12"/>
    </row>
    <row r="12" spans="2:14" s="15" customFormat="1" ht="134.25" customHeight="1" x14ac:dyDescent="0.3">
      <c r="B12" s="355" t="s">
        <v>25</v>
      </c>
      <c r="C12" s="355" t="s">
        <v>26</v>
      </c>
      <c r="D12" s="355"/>
      <c r="E12" s="71" t="s">
        <v>66</v>
      </c>
      <c r="F12" s="194" t="s">
        <v>67</v>
      </c>
      <c r="G12" s="194" t="s">
        <v>67</v>
      </c>
      <c r="H12" s="162">
        <v>0</v>
      </c>
      <c r="I12" s="162">
        <v>0</v>
      </c>
      <c r="J12" s="162">
        <v>0</v>
      </c>
      <c r="K12" s="135">
        <f t="shared" si="0"/>
        <v>0</v>
      </c>
      <c r="L12" s="12"/>
      <c r="M12" s="12"/>
      <c r="N12" s="12"/>
    </row>
    <row r="13" spans="2:14" s="15" customFormat="1" ht="134.25" customHeight="1" x14ac:dyDescent="0.3">
      <c r="B13" s="355"/>
      <c r="C13" s="355"/>
      <c r="D13" s="355"/>
      <c r="E13" s="71" t="s">
        <v>68</v>
      </c>
      <c r="F13" s="194" t="s">
        <v>69</v>
      </c>
      <c r="G13" s="194" t="s">
        <v>69</v>
      </c>
      <c r="H13" s="162">
        <v>0</v>
      </c>
      <c r="I13" s="162">
        <v>0</v>
      </c>
      <c r="J13" s="162">
        <v>0</v>
      </c>
      <c r="K13" s="135">
        <f t="shared" si="0"/>
        <v>0</v>
      </c>
      <c r="L13" s="12"/>
      <c r="M13" s="12"/>
      <c r="N13" s="12"/>
    </row>
    <row r="14" spans="2:14" ht="134.25" customHeight="1" x14ac:dyDescent="0.25">
      <c r="B14" s="355"/>
      <c r="C14" s="355"/>
      <c r="D14" s="355"/>
      <c r="E14" s="71" t="s">
        <v>70</v>
      </c>
      <c r="F14" s="194" t="s">
        <v>71</v>
      </c>
      <c r="G14" s="194" t="s">
        <v>71</v>
      </c>
      <c r="H14" s="162">
        <v>1</v>
      </c>
      <c r="I14" s="162">
        <v>1</v>
      </c>
      <c r="J14" s="162">
        <v>0</v>
      </c>
      <c r="K14" s="135">
        <f t="shared" si="0"/>
        <v>2</v>
      </c>
      <c r="L14" s="11"/>
      <c r="M14" s="11"/>
      <c r="N14" s="11"/>
    </row>
    <row r="15" spans="2:14" ht="134.25" customHeight="1" x14ac:dyDescent="0.25">
      <c r="B15" s="355" t="s">
        <v>27</v>
      </c>
      <c r="C15" s="355" t="s">
        <v>28</v>
      </c>
      <c r="D15" s="355"/>
      <c r="E15" s="71" t="s">
        <v>72</v>
      </c>
      <c r="F15" s="194" t="s">
        <v>67</v>
      </c>
      <c r="G15" s="194" t="s">
        <v>67</v>
      </c>
      <c r="H15" s="162">
        <v>1</v>
      </c>
      <c r="I15" s="162">
        <v>0</v>
      </c>
      <c r="J15" s="162">
        <v>0</v>
      </c>
      <c r="K15" s="135">
        <f t="shared" si="0"/>
        <v>1</v>
      </c>
      <c r="L15" s="11"/>
      <c r="M15" s="11"/>
      <c r="N15" s="11"/>
    </row>
    <row r="16" spans="2:14" ht="134.25" customHeight="1" x14ac:dyDescent="0.25">
      <c r="B16" s="355"/>
      <c r="C16" s="355"/>
      <c r="D16" s="355"/>
      <c r="E16" s="71" t="s">
        <v>155</v>
      </c>
      <c r="F16" s="194" t="s">
        <v>74</v>
      </c>
      <c r="G16" s="194" t="s">
        <v>74</v>
      </c>
      <c r="H16" s="162">
        <v>0</v>
      </c>
      <c r="I16" s="162">
        <v>0</v>
      </c>
      <c r="J16" s="162">
        <v>0</v>
      </c>
      <c r="K16" s="135">
        <f t="shared" si="0"/>
        <v>0</v>
      </c>
      <c r="L16" s="11"/>
      <c r="M16" s="11"/>
      <c r="N16" s="11"/>
    </row>
    <row r="17" spans="2:14" ht="134.25" customHeight="1" x14ac:dyDescent="0.25">
      <c r="B17" s="355"/>
      <c r="C17" s="355"/>
      <c r="D17" s="355"/>
      <c r="E17" s="71" t="s">
        <v>156</v>
      </c>
      <c r="F17" s="194" t="s">
        <v>67</v>
      </c>
      <c r="G17" s="194" t="s">
        <v>67</v>
      </c>
      <c r="H17" s="162">
        <v>0</v>
      </c>
      <c r="I17" s="162">
        <v>0</v>
      </c>
      <c r="J17" s="162">
        <v>0</v>
      </c>
      <c r="K17" s="135">
        <f t="shared" si="0"/>
        <v>0</v>
      </c>
      <c r="L17" s="11"/>
      <c r="M17" s="11"/>
      <c r="N17" s="11"/>
    </row>
    <row r="18" spans="2:14" ht="134.25" customHeight="1" x14ac:dyDescent="0.25">
      <c r="B18" s="355"/>
      <c r="C18" s="355"/>
      <c r="D18" s="355"/>
      <c r="E18" s="71" t="s">
        <v>157</v>
      </c>
      <c r="F18" s="194" t="s">
        <v>77</v>
      </c>
      <c r="G18" s="194" t="s">
        <v>77</v>
      </c>
      <c r="H18" s="162">
        <v>0</v>
      </c>
      <c r="I18" s="162">
        <v>1</v>
      </c>
      <c r="J18" s="162">
        <v>0</v>
      </c>
      <c r="K18" s="135">
        <f t="shared" si="0"/>
        <v>1</v>
      </c>
      <c r="L18" s="11"/>
      <c r="M18" s="11"/>
      <c r="N18" s="11"/>
    </row>
    <row r="19" spans="2:14" ht="134.25" customHeight="1" x14ac:dyDescent="0.25">
      <c r="B19" s="355" t="s">
        <v>29</v>
      </c>
      <c r="C19" s="355" t="s">
        <v>30</v>
      </c>
      <c r="D19" s="355"/>
      <c r="E19" s="71" t="s">
        <v>78</v>
      </c>
      <c r="F19" s="194" t="s">
        <v>77</v>
      </c>
      <c r="G19" s="194" t="s">
        <v>77</v>
      </c>
      <c r="H19" s="162">
        <v>2</v>
      </c>
      <c r="I19" s="162">
        <v>1</v>
      </c>
      <c r="J19" s="162">
        <v>1</v>
      </c>
      <c r="K19" s="135">
        <f t="shared" si="0"/>
        <v>4</v>
      </c>
      <c r="L19" s="11"/>
      <c r="M19" s="11"/>
      <c r="N19" s="11"/>
    </row>
    <row r="20" spans="2:14" ht="134.25" customHeight="1" x14ac:dyDescent="0.25">
      <c r="B20" s="355"/>
      <c r="C20" s="355"/>
      <c r="D20" s="355"/>
      <c r="E20" s="71" t="s">
        <v>79</v>
      </c>
      <c r="F20" s="194" t="s">
        <v>67</v>
      </c>
      <c r="G20" s="194" t="s">
        <v>67</v>
      </c>
      <c r="H20" s="162">
        <v>0</v>
      </c>
      <c r="I20" s="162">
        <v>1</v>
      </c>
      <c r="J20" s="162">
        <v>0</v>
      </c>
      <c r="K20" s="135">
        <f t="shared" si="0"/>
        <v>1</v>
      </c>
      <c r="L20" s="11"/>
      <c r="M20" s="11"/>
      <c r="N20" s="11"/>
    </row>
    <row r="21" spans="2:14" ht="134.25" customHeight="1" x14ac:dyDescent="0.25">
      <c r="B21" s="355"/>
      <c r="C21" s="355"/>
      <c r="D21" s="355"/>
      <c r="E21" s="71" t="s">
        <v>80</v>
      </c>
      <c r="F21" s="194" t="s">
        <v>81</v>
      </c>
      <c r="G21" s="194" t="s">
        <v>77</v>
      </c>
      <c r="H21" s="162">
        <v>0</v>
      </c>
      <c r="I21" s="162">
        <v>0</v>
      </c>
      <c r="J21" s="162">
        <v>0</v>
      </c>
      <c r="K21" s="135">
        <f t="shared" si="0"/>
        <v>0</v>
      </c>
      <c r="L21" s="11"/>
      <c r="M21" s="11"/>
      <c r="N21" s="11"/>
    </row>
    <row r="22" spans="2:14" ht="156.75" customHeight="1" x14ac:dyDescent="0.25">
      <c r="B22" s="355" t="s">
        <v>31</v>
      </c>
      <c r="C22" s="355" t="s">
        <v>32</v>
      </c>
      <c r="D22" s="355"/>
      <c r="E22" s="71" t="s">
        <v>82</v>
      </c>
      <c r="F22" s="194" t="s">
        <v>83</v>
      </c>
      <c r="G22" s="194" t="s">
        <v>83</v>
      </c>
      <c r="H22" s="162">
        <v>3</v>
      </c>
      <c r="I22" s="162">
        <v>5</v>
      </c>
      <c r="J22" s="162">
        <v>5</v>
      </c>
      <c r="K22" s="135">
        <f t="shared" si="0"/>
        <v>13</v>
      </c>
      <c r="L22" s="11"/>
      <c r="M22" s="11"/>
      <c r="N22" s="11"/>
    </row>
    <row r="23" spans="2:14" ht="156.75" customHeight="1" x14ac:dyDescent="0.25">
      <c r="B23" s="355"/>
      <c r="C23" s="355"/>
      <c r="D23" s="355"/>
      <c r="E23" s="71" t="s">
        <v>158</v>
      </c>
      <c r="F23" s="194" t="s">
        <v>84</v>
      </c>
      <c r="G23" s="194" t="s">
        <v>84</v>
      </c>
      <c r="H23" s="162">
        <v>10</v>
      </c>
      <c r="I23" s="162">
        <v>2</v>
      </c>
      <c r="J23" s="162">
        <v>7</v>
      </c>
      <c r="K23" s="135">
        <f t="shared" si="0"/>
        <v>19</v>
      </c>
      <c r="L23" s="11"/>
      <c r="M23" s="11"/>
      <c r="N23" s="11"/>
    </row>
    <row r="24" spans="2:14" ht="156.75" customHeight="1" x14ac:dyDescent="0.25">
      <c r="B24" s="355"/>
      <c r="C24" s="355"/>
      <c r="D24" s="355"/>
      <c r="E24" s="71" t="s">
        <v>85</v>
      </c>
      <c r="F24" s="194" t="s">
        <v>84</v>
      </c>
      <c r="G24" s="194" t="s">
        <v>84</v>
      </c>
      <c r="H24" s="162">
        <v>3</v>
      </c>
      <c r="I24" s="162">
        <v>1</v>
      </c>
      <c r="J24" s="162">
        <v>0</v>
      </c>
      <c r="K24" s="135">
        <f t="shared" si="0"/>
        <v>4</v>
      </c>
      <c r="L24" s="11"/>
      <c r="M24" s="11"/>
      <c r="N24" s="11"/>
    </row>
    <row r="25" spans="2:14" ht="156.75" customHeight="1" x14ac:dyDescent="0.25">
      <c r="B25" s="355"/>
      <c r="C25" s="355"/>
      <c r="D25" s="355"/>
      <c r="E25" s="71" t="s">
        <v>86</v>
      </c>
      <c r="F25" s="194" t="s">
        <v>67</v>
      </c>
      <c r="G25" s="194" t="s">
        <v>67</v>
      </c>
      <c r="H25" s="162">
        <v>9</v>
      </c>
      <c r="I25" s="162">
        <v>2</v>
      </c>
      <c r="J25" s="162">
        <v>1</v>
      </c>
      <c r="K25" s="135">
        <f t="shared" si="0"/>
        <v>12</v>
      </c>
      <c r="L25" s="11"/>
      <c r="M25" s="11"/>
      <c r="N25" s="11"/>
    </row>
    <row r="26" spans="2:14" ht="134.25" customHeight="1" x14ac:dyDescent="0.25">
      <c r="B26" s="355" t="s">
        <v>33</v>
      </c>
      <c r="C26" s="355" t="s">
        <v>34</v>
      </c>
      <c r="D26" s="355" t="s">
        <v>121</v>
      </c>
      <c r="E26" s="71" t="s">
        <v>88</v>
      </c>
      <c r="F26" s="357" t="s">
        <v>77</v>
      </c>
      <c r="G26" s="357"/>
      <c r="H26" s="162">
        <v>0</v>
      </c>
      <c r="I26" s="162">
        <v>0</v>
      </c>
      <c r="J26" s="162">
        <v>0</v>
      </c>
      <c r="K26" s="135">
        <f t="shared" si="0"/>
        <v>0</v>
      </c>
      <c r="L26" s="11"/>
      <c r="M26" s="11"/>
      <c r="N26" s="11"/>
    </row>
    <row r="27" spans="2:14" ht="134.25" customHeight="1" x14ac:dyDescent="0.25">
      <c r="B27" s="355"/>
      <c r="C27" s="355"/>
      <c r="D27" s="355"/>
      <c r="E27" s="71" t="s">
        <v>89</v>
      </c>
      <c r="F27" s="357"/>
      <c r="G27" s="357"/>
      <c r="H27" s="162">
        <v>0</v>
      </c>
      <c r="I27" s="162">
        <v>0</v>
      </c>
      <c r="J27" s="162">
        <v>0</v>
      </c>
      <c r="K27" s="135">
        <f t="shared" si="0"/>
        <v>0</v>
      </c>
      <c r="L27" s="11"/>
      <c r="M27" s="11"/>
      <c r="N27" s="11"/>
    </row>
    <row r="28" spans="2:14" ht="134.25" customHeight="1" x14ac:dyDescent="0.25">
      <c r="B28" s="355"/>
      <c r="C28" s="355"/>
      <c r="D28" s="355"/>
      <c r="E28" s="71" t="s">
        <v>90</v>
      </c>
      <c r="F28" s="357"/>
      <c r="G28" s="357"/>
      <c r="H28" s="162">
        <v>0</v>
      </c>
      <c r="I28" s="162">
        <v>0</v>
      </c>
      <c r="J28" s="162">
        <v>0</v>
      </c>
      <c r="K28" s="135">
        <f t="shared" si="0"/>
        <v>0</v>
      </c>
      <c r="L28" s="11"/>
      <c r="M28" s="11"/>
      <c r="N28" s="11"/>
    </row>
    <row r="29" spans="2:14" ht="134.25" customHeight="1" x14ac:dyDescent="0.25">
      <c r="B29" s="355"/>
      <c r="C29" s="355"/>
      <c r="D29" s="355"/>
      <c r="E29" s="71" t="s">
        <v>91</v>
      </c>
      <c r="F29" s="357"/>
      <c r="G29" s="357"/>
      <c r="H29" s="162">
        <v>0</v>
      </c>
      <c r="I29" s="162">
        <v>0</v>
      </c>
      <c r="J29" s="162">
        <v>0</v>
      </c>
      <c r="K29" s="135">
        <f t="shared" si="0"/>
        <v>0</v>
      </c>
      <c r="L29" s="11"/>
      <c r="M29" s="11"/>
      <c r="N29" s="11"/>
    </row>
    <row r="30" spans="2:14" ht="134.25" customHeight="1" x14ac:dyDescent="0.25">
      <c r="B30" s="355"/>
      <c r="C30" s="355"/>
      <c r="D30" s="355"/>
      <c r="E30" s="71" t="s">
        <v>92</v>
      </c>
      <c r="F30" s="357"/>
      <c r="G30" s="357"/>
      <c r="H30" s="162">
        <v>0</v>
      </c>
      <c r="I30" s="162">
        <v>0</v>
      </c>
      <c r="J30" s="162">
        <v>0</v>
      </c>
      <c r="K30" s="135">
        <f t="shared" si="0"/>
        <v>0</v>
      </c>
      <c r="L30" s="11"/>
      <c r="M30" s="11"/>
      <c r="N30" s="11"/>
    </row>
    <row r="31" spans="2:14" ht="134.25" customHeight="1" x14ac:dyDescent="0.25">
      <c r="B31" s="355"/>
      <c r="C31" s="355"/>
      <c r="D31" s="355" t="s">
        <v>117</v>
      </c>
      <c r="E31" s="71" t="s">
        <v>88</v>
      </c>
      <c r="F31" s="357" t="s">
        <v>123</v>
      </c>
      <c r="G31" s="357"/>
      <c r="H31" s="162">
        <v>0</v>
      </c>
      <c r="I31" s="162">
        <v>0</v>
      </c>
      <c r="J31" s="162">
        <v>0</v>
      </c>
      <c r="K31" s="135">
        <f t="shared" si="0"/>
        <v>0</v>
      </c>
      <c r="L31" s="11"/>
      <c r="M31" s="11"/>
      <c r="N31" s="11"/>
    </row>
    <row r="32" spans="2:14" ht="134.25" customHeight="1" x14ac:dyDescent="0.25">
      <c r="B32" s="355"/>
      <c r="C32" s="355"/>
      <c r="D32" s="355"/>
      <c r="E32" s="71" t="s">
        <v>89</v>
      </c>
      <c r="F32" s="357"/>
      <c r="G32" s="357"/>
      <c r="H32" s="162">
        <v>0</v>
      </c>
      <c r="I32" s="162">
        <v>0</v>
      </c>
      <c r="J32" s="162">
        <v>0</v>
      </c>
      <c r="K32" s="135">
        <f t="shared" si="0"/>
        <v>0</v>
      </c>
      <c r="L32" s="11"/>
      <c r="M32" s="11"/>
      <c r="N32" s="11"/>
    </row>
    <row r="33" spans="2:23" ht="134.25" customHeight="1" x14ac:dyDescent="0.25">
      <c r="B33" s="355"/>
      <c r="C33" s="355"/>
      <c r="D33" s="355"/>
      <c r="E33" s="71" t="s">
        <v>90</v>
      </c>
      <c r="F33" s="357"/>
      <c r="G33" s="357"/>
      <c r="H33" s="162">
        <v>0</v>
      </c>
      <c r="I33" s="162">
        <v>0</v>
      </c>
      <c r="J33" s="162">
        <v>0</v>
      </c>
      <c r="K33" s="135">
        <f t="shared" si="0"/>
        <v>0</v>
      </c>
      <c r="L33" s="11"/>
      <c r="M33" s="11"/>
      <c r="N33" s="11"/>
    </row>
    <row r="34" spans="2:23" ht="134.25" customHeight="1" x14ac:dyDescent="0.25">
      <c r="B34" s="355"/>
      <c r="C34" s="355"/>
      <c r="D34" s="355"/>
      <c r="E34" s="71" t="s">
        <v>91</v>
      </c>
      <c r="F34" s="357"/>
      <c r="G34" s="357"/>
      <c r="H34" s="162">
        <v>0</v>
      </c>
      <c r="I34" s="162">
        <v>0</v>
      </c>
      <c r="J34" s="162">
        <v>0</v>
      </c>
      <c r="K34" s="135">
        <f t="shared" si="0"/>
        <v>0</v>
      </c>
      <c r="L34" s="11"/>
      <c r="M34" s="11"/>
      <c r="N34" s="11"/>
    </row>
    <row r="35" spans="2:23" ht="134.25" customHeight="1" x14ac:dyDescent="0.25">
      <c r="B35" s="355"/>
      <c r="C35" s="355"/>
      <c r="D35" s="355"/>
      <c r="E35" s="71" t="s">
        <v>92</v>
      </c>
      <c r="F35" s="357"/>
      <c r="G35" s="357"/>
      <c r="H35" s="162">
        <v>0</v>
      </c>
      <c r="I35" s="162">
        <v>0</v>
      </c>
      <c r="J35" s="162">
        <v>0</v>
      </c>
      <c r="K35" s="135">
        <f t="shared" si="0"/>
        <v>0</v>
      </c>
      <c r="L35" s="11"/>
      <c r="M35" s="11"/>
      <c r="N35" s="11"/>
    </row>
    <row r="36" spans="2:23" ht="149.25" customHeight="1" x14ac:dyDescent="0.25">
      <c r="B36" s="355" t="s">
        <v>93</v>
      </c>
      <c r="C36" s="355" t="s">
        <v>35</v>
      </c>
      <c r="D36" s="355"/>
      <c r="E36" s="71" t="s">
        <v>94</v>
      </c>
      <c r="F36" s="194" t="s">
        <v>95</v>
      </c>
      <c r="G36" s="194" t="s">
        <v>95</v>
      </c>
      <c r="H36" s="162">
        <v>9</v>
      </c>
      <c r="I36" s="162">
        <v>34</v>
      </c>
      <c r="J36" s="162">
        <v>9</v>
      </c>
      <c r="K36" s="135">
        <f t="shared" si="0"/>
        <v>52</v>
      </c>
      <c r="L36" s="11"/>
      <c r="M36" s="11"/>
      <c r="N36" s="11"/>
    </row>
    <row r="37" spans="2:23" ht="149.25" customHeight="1" x14ac:dyDescent="0.25">
      <c r="B37" s="355"/>
      <c r="C37" s="355"/>
      <c r="D37" s="355"/>
      <c r="E37" s="71" t="s">
        <v>96</v>
      </c>
      <c r="F37" s="194" t="s">
        <v>84</v>
      </c>
      <c r="G37" s="194" t="s">
        <v>84</v>
      </c>
      <c r="H37" s="162">
        <v>2</v>
      </c>
      <c r="I37" s="162">
        <v>4</v>
      </c>
      <c r="J37" s="162">
        <v>0</v>
      </c>
      <c r="K37" s="135">
        <f t="shared" si="0"/>
        <v>6</v>
      </c>
      <c r="L37" s="11"/>
      <c r="M37" s="11"/>
      <c r="N37" s="11"/>
    </row>
    <row r="38" spans="2:23" ht="149.25" customHeight="1" x14ac:dyDescent="0.25">
      <c r="B38" s="193" t="s">
        <v>36</v>
      </c>
      <c r="C38" s="358" t="s">
        <v>37</v>
      </c>
      <c r="D38" s="358"/>
      <c r="E38" s="71" t="s">
        <v>97</v>
      </c>
      <c r="F38" s="194" t="s">
        <v>95</v>
      </c>
      <c r="G38" s="194" t="s">
        <v>95</v>
      </c>
      <c r="H38" s="162">
        <v>0</v>
      </c>
      <c r="I38" s="162">
        <v>4</v>
      </c>
      <c r="J38" s="162">
        <v>2</v>
      </c>
      <c r="K38" s="135">
        <f t="shared" si="0"/>
        <v>6</v>
      </c>
      <c r="L38" s="11"/>
      <c r="M38" s="11"/>
      <c r="N38" s="11"/>
    </row>
    <row r="39" spans="2:23" ht="168" customHeight="1" x14ac:dyDescent="0.25">
      <c r="B39" s="355" t="s">
        <v>38</v>
      </c>
      <c r="C39" s="355" t="s">
        <v>124</v>
      </c>
      <c r="D39" s="355"/>
      <c r="E39" s="71" t="s">
        <v>98</v>
      </c>
      <c r="F39" s="194" t="s">
        <v>99</v>
      </c>
      <c r="G39" s="194" t="s">
        <v>99</v>
      </c>
      <c r="H39" s="162">
        <v>0</v>
      </c>
      <c r="I39" s="162">
        <v>0</v>
      </c>
      <c r="J39" s="162">
        <v>0</v>
      </c>
      <c r="K39" s="135">
        <f t="shared" si="0"/>
        <v>0</v>
      </c>
      <c r="L39" s="11"/>
      <c r="M39" s="11"/>
      <c r="N39" s="11"/>
    </row>
    <row r="40" spans="2:23" ht="168" customHeight="1" x14ac:dyDescent="0.25">
      <c r="B40" s="355"/>
      <c r="C40" s="355"/>
      <c r="D40" s="355"/>
      <c r="E40" s="71" t="s">
        <v>100</v>
      </c>
      <c r="F40" s="194" t="s">
        <v>53</v>
      </c>
      <c r="G40" s="194" t="s">
        <v>53</v>
      </c>
      <c r="H40" s="162">
        <v>0</v>
      </c>
      <c r="I40" s="162">
        <v>0</v>
      </c>
      <c r="J40" s="162">
        <v>0</v>
      </c>
      <c r="K40" s="135">
        <f t="shared" si="0"/>
        <v>0</v>
      </c>
      <c r="L40" s="11"/>
      <c r="M40" s="11"/>
      <c r="N40" s="11"/>
    </row>
    <row r="41" spans="2:23" ht="132" customHeight="1" x14ac:dyDescent="0.25">
      <c r="B41" s="355"/>
      <c r="C41" s="355"/>
      <c r="D41" s="355"/>
      <c r="E41" s="71" t="s">
        <v>101</v>
      </c>
      <c r="F41" s="194" t="s">
        <v>102</v>
      </c>
      <c r="G41" s="194" t="s">
        <v>102</v>
      </c>
      <c r="H41" s="162">
        <v>0</v>
      </c>
      <c r="I41" s="162">
        <v>0</v>
      </c>
      <c r="J41" s="162">
        <v>0</v>
      </c>
      <c r="K41" s="135">
        <f t="shared" si="0"/>
        <v>0</v>
      </c>
      <c r="L41" s="11"/>
      <c r="M41" s="11"/>
      <c r="N41" s="11"/>
    </row>
    <row r="42" spans="2:23" ht="153" customHeight="1" x14ac:dyDescent="0.25">
      <c r="B42" s="355" t="s">
        <v>39</v>
      </c>
      <c r="C42" s="355" t="s">
        <v>40</v>
      </c>
      <c r="D42" s="355"/>
      <c r="E42" s="71" t="s">
        <v>125</v>
      </c>
      <c r="F42" s="194" t="s">
        <v>102</v>
      </c>
      <c r="G42" s="194" t="s">
        <v>102</v>
      </c>
      <c r="H42" s="162">
        <v>0</v>
      </c>
      <c r="I42" s="162">
        <v>0</v>
      </c>
      <c r="J42" s="162">
        <v>0</v>
      </c>
      <c r="K42" s="135">
        <f t="shared" si="0"/>
        <v>0</v>
      </c>
      <c r="L42" s="11"/>
      <c r="M42" s="11"/>
      <c r="N42" s="11"/>
    </row>
    <row r="43" spans="2:23" ht="153" customHeight="1" x14ac:dyDescent="0.25">
      <c r="B43" s="355"/>
      <c r="C43" s="355"/>
      <c r="D43" s="355"/>
      <c r="E43" s="71" t="s">
        <v>104</v>
      </c>
      <c r="F43" s="194" t="s">
        <v>102</v>
      </c>
      <c r="G43" s="194" t="s">
        <v>102</v>
      </c>
      <c r="H43" s="162">
        <v>0</v>
      </c>
      <c r="I43" s="162">
        <v>0</v>
      </c>
      <c r="J43" s="162">
        <v>0</v>
      </c>
      <c r="K43" s="135">
        <f t="shared" si="0"/>
        <v>0</v>
      </c>
      <c r="L43" s="11"/>
      <c r="M43" s="11"/>
      <c r="N43" s="11"/>
    </row>
    <row r="44" spans="2:23" ht="153" customHeight="1" x14ac:dyDescent="0.25">
      <c r="B44" s="355" t="s">
        <v>41</v>
      </c>
      <c r="C44" s="355" t="s">
        <v>42</v>
      </c>
      <c r="D44" s="355"/>
      <c r="E44" s="71" t="s">
        <v>105</v>
      </c>
      <c r="F44" s="194" t="s">
        <v>67</v>
      </c>
      <c r="G44" s="194" t="s">
        <v>67</v>
      </c>
      <c r="H44" s="162">
        <v>0</v>
      </c>
      <c r="I44" s="162">
        <v>0</v>
      </c>
      <c r="J44" s="162">
        <v>0</v>
      </c>
      <c r="K44" s="135">
        <f t="shared" si="0"/>
        <v>0</v>
      </c>
      <c r="L44" s="11"/>
      <c r="M44" s="11"/>
      <c r="N44" s="11"/>
    </row>
    <row r="45" spans="2:23" ht="153" customHeight="1" x14ac:dyDescent="0.25">
      <c r="B45" s="355"/>
      <c r="C45" s="355"/>
      <c r="D45" s="355"/>
      <c r="E45" s="71" t="s">
        <v>106</v>
      </c>
      <c r="F45" s="194" t="s">
        <v>67</v>
      </c>
      <c r="G45" s="194" t="s">
        <v>67</v>
      </c>
      <c r="H45" s="162">
        <v>0</v>
      </c>
      <c r="I45" s="162">
        <v>0</v>
      </c>
      <c r="J45" s="162">
        <v>0</v>
      </c>
      <c r="K45" s="135">
        <f t="shared" si="0"/>
        <v>0</v>
      </c>
      <c r="L45" s="11"/>
      <c r="M45" s="11"/>
      <c r="N45" s="11"/>
    </row>
    <row r="46" spans="2:23" ht="141" customHeight="1" x14ac:dyDescent="0.25">
      <c r="B46" s="355" t="s">
        <v>43</v>
      </c>
      <c r="C46" s="355" t="s">
        <v>44</v>
      </c>
      <c r="D46" s="355"/>
      <c r="E46" s="71" t="s">
        <v>107</v>
      </c>
      <c r="F46" s="194" t="s">
        <v>108</v>
      </c>
      <c r="G46" s="194" t="s">
        <v>108</v>
      </c>
      <c r="H46" s="162">
        <v>0</v>
      </c>
      <c r="I46" s="162">
        <v>0</v>
      </c>
      <c r="J46" s="162">
        <v>0</v>
      </c>
      <c r="K46" s="135">
        <f t="shared" si="0"/>
        <v>0</v>
      </c>
      <c r="L46" s="11"/>
      <c r="M46" s="11"/>
      <c r="N46" s="11"/>
    </row>
    <row r="47" spans="2:23" ht="141" customHeight="1" x14ac:dyDescent="0.25">
      <c r="B47" s="355"/>
      <c r="C47" s="355"/>
      <c r="D47" s="355"/>
      <c r="E47" s="71" t="s">
        <v>109</v>
      </c>
      <c r="F47" s="194" t="s">
        <v>110</v>
      </c>
      <c r="G47" s="194" t="s">
        <v>110</v>
      </c>
      <c r="H47" s="162">
        <v>0</v>
      </c>
      <c r="I47" s="162">
        <v>0</v>
      </c>
      <c r="J47" s="162">
        <v>0</v>
      </c>
      <c r="K47" s="135">
        <f t="shared" si="0"/>
        <v>0</v>
      </c>
      <c r="L47" s="11"/>
      <c r="M47" s="11"/>
      <c r="N47" s="11"/>
      <c r="W47" s="14" t="s">
        <v>150</v>
      </c>
    </row>
    <row r="48" spans="2:23" ht="141" customHeight="1" x14ac:dyDescent="0.25">
      <c r="B48" s="355" t="s">
        <v>45</v>
      </c>
      <c r="C48" s="355" t="s">
        <v>126</v>
      </c>
      <c r="D48" s="355"/>
      <c r="E48" s="71" t="s">
        <v>112</v>
      </c>
      <c r="F48" s="194" t="s">
        <v>95</v>
      </c>
      <c r="G48" s="194" t="s">
        <v>95</v>
      </c>
      <c r="H48" s="162">
        <v>0</v>
      </c>
      <c r="I48" s="162">
        <v>0</v>
      </c>
      <c r="J48" s="162">
        <v>0</v>
      </c>
      <c r="K48" s="135">
        <f t="shared" si="0"/>
        <v>0</v>
      </c>
      <c r="L48" s="11"/>
      <c r="M48" s="11"/>
      <c r="N48" s="11"/>
    </row>
    <row r="49" spans="2:14" ht="114" customHeight="1" x14ac:dyDescent="0.25">
      <c r="B49" s="355"/>
      <c r="C49" s="355"/>
      <c r="D49" s="355"/>
      <c r="E49" s="71" t="s">
        <v>113</v>
      </c>
      <c r="F49" s="194" t="s">
        <v>84</v>
      </c>
      <c r="G49" s="194" t="s">
        <v>84</v>
      </c>
      <c r="H49" s="162">
        <v>0</v>
      </c>
      <c r="I49" s="162">
        <v>0</v>
      </c>
      <c r="J49" s="162">
        <v>0</v>
      </c>
      <c r="K49" s="135">
        <f t="shared" si="0"/>
        <v>0</v>
      </c>
      <c r="L49" s="11"/>
      <c r="M49" s="11"/>
      <c r="N49" s="11"/>
    </row>
    <row r="50" spans="2:14" ht="192" customHeight="1" x14ac:dyDescent="0.25">
      <c r="B50" s="193" t="s">
        <v>46</v>
      </c>
      <c r="C50" s="355" t="s">
        <v>47</v>
      </c>
      <c r="D50" s="355"/>
      <c r="E50" s="71" t="s">
        <v>114</v>
      </c>
      <c r="F50" s="194" t="s">
        <v>67</v>
      </c>
      <c r="G50" s="194" t="s">
        <v>67</v>
      </c>
      <c r="H50" s="162">
        <v>3</v>
      </c>
      <c r="I50" s="162">
        <v>4</v>
      </c>
      <c r="J50" s="162">
        <v>3</v>
      </c>
      <c r="K50" s="135">
        <f t="shared" si="0"/>
        <v>10</v>
      </c>
      <c r="L50" s="11"/>
      <c r="M50" s="11"/>
      <c r="N50" s="11"/>
    </row>
    <row r="51" spans="2:14" s="16" customFormat="1" ht="121.5" customHeight="1" x14ac:dyDescent="0.85">
      <c r="B51" s="359" t="s">
        <v>115</v>
      </c>
      <c r="C51" s="359"/>
      <c r="D51" s="359"/>
      <c r="E51" s="359"/>
      <c r="F51" s="359"/>
      <c r="G51" s="359"/>
      <c r="H51" s="195">
        <f>SUM(H6:H50)</f>
        <v>44</v>
      </c>
      <c r="I51" s="195">
        <f t="shared" ref="I51:J51" si="1">SUM(I6:I50)</f>
        <v>60</v>
      </c>
      <c r="J51" s="195">
        <f t="shared" si="1"/>
        <v>28</v>
      </c>
      <c r="K51" s="135">
        <f t="shared" si="0"/>
        <v>132</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0</v>
      </c>
    </row>
    <row r="70" spans="10:14" ht="50.25" customHeight="1" x14ac:dyDescent="0.25">
      <c r="J70" s="14">
        <f>K51+BMAZ!J44+CTAZ!J51</f>
        <v>1190</v>
      </c>
    </row>
  </sheetData>
  <mergeCells count="42">
    <mergeCell ref="C50:D50"/>
    <mergeCell ref="B51:G51"/>
    <mergeCell ref="B44:B45"/>
    <mergeCell ref="C44:D45"/>
    <mergeCell ref="B46:B47"/>
    <mergeCell ref="C46:D47"/>
    <mergeCell ref="B48:B49"/>
    <mergeCell ref="C48:D49"/>
    <mergeCell ref="B42:B43"/>
    <mergeCell ref="C42:D43"/>
    <mergeCell ref="B22:B25"/>
    <mergeCell ref="C22:D25"/>
    <mergeCell ref="B26:B35"/>
    <mergeCell ref="C26:C35"/>
    <mergeCell ref="D26:D30"/>
    <mergeCell ref="B36:B37"/>
    <mergeCell ref="C36:D37"/>
    <mergeCell ref="C38:D38"/>
    <mergeCell ref="B39:B41"/>
    <mergeCell ref="C39:D41"/>
    <mergeCell ref="F26:G30"/>
    <mergeCell ref="D31:D35"/>
    <mergeCell ref="F31:G35"/>
    <mergeCell ref="B12:B14"/>
    <mergeCell ref="C12:D14"/>
    <mergeCell ref="B15:B18"/>
    <mergeCell ref="C15:D18"/>
    <mergeCell ref="B19:B21"/>
    <mergeCell ref="C19:D21"/>
    <mergeCell ref="B6:B11"/>
    <mergeCell ref="C6:C11"/>
    <mergeCell ref="D6:D8"/>
    <mergeCell ref="G6:G8"/>
    <mergeCell ref="D9:D11"/>
    <mergeCell ref="F9:F11"/>
    <mergeCell ref="B2:K2"/>
    <mergeCell ref="B3:K3"/>
    <mergeCell ref="B4:B5"/>
    <mergeCell ref="C4:D5"/>
    <mergeCell ref="E4:E5"/>
    <mergeCell ref="F4:G4"/>
    <mergeCell ref="H4:K4"/>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view="pageBreakPreview" topLeftCell="A22" zoomScale="23" zoomScaleNormal="23" zoomScaleSheetLayoutView="23" workbookViewId="0">
      <selection activeCell="H22" sqref="H22:J51"/>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60" t="s">
        <v>4</v>
      </c>
      <c r="C2" s="360"/>
      <c r="D2" s="360"/>
      <c r="E2" s="360"/>
      <c r="F2" s="360"/>
      <c r="G2" s="360"/>
      <c r="H2" s="360"/>
      <c r="I2" s="360"/>
      <c r="J2" s="360"/>
    </row>
    <row r="3" spans="1:12" ht="69.75" customHeight="1" x14ac:dyDescent="0.25">
      <c r="A3" s="60"/>
      <c r="B3" s="361" t="s">
        <v>127</v>
      </c>
      <c r="C3" s="361"/>
      <c r="D3" s="361"/>
      <c r="E3" s="361"/>
      <c r="F3" s="361"/>
      <c r="G3" s="361"/>
      <c r="H3" s="361"/>
      <c r="I3" s="361"/>
      <c r="J3" s="361"/>
    </row>
    <row r="4" spans="1:12" ht="110.25" customHeight="1" x14ac:dyDescent="0.25">
      <c r="A4" s="60"/>
      <c r="B4" s="362" t="s">
        <v>18</v>
      </c>
      <c r="C4" s="361" t="s">
        <v>56</v>
      </c>
      <c r="D4" s="361"/>
      <c r="E4" s="361" t="s">
        <v>57</v>
      </c>
      <c r="F4" s="362" t="s">
        <v>58</v>
      </c>
      <c r="G4" s="362"/>
      <c r="H4" s="362" t="s">
        <v>59</v>
      </c>
      <c r="I4" s="362"/>
      <c r="J4" s="362"/>
    </row>
    <row r="5" spans="1:12" s="57" customFormat="1" ht="98.45" customHeight="1" x14ac:dyDescent="0.3">
      <c r="B5" s="362"/>
      <c r="C5" s="361"/>
      <c r="D5" s="361"/>
      <c r="E5" s="361"/>
      <c r="F5" s="196" t="s">
        <v>60</v>
      </c>
      <c r="G5" s="196" t="s">
        <v>117</v>
      </c>
      <c r="H5" s="196" t="s">
        <v>187</v>
      </c>
      <c r="I5" s="196" t="s">
        <v>188</v>
      </c>
      <c r="J5" s="196" t="s">
        <v>14</v>
      </c>
    </row>
    <row r="6" spans="1:12" s="57" customFormat="1" ht="135.75" customHeight="1" x14ac:dyDescent="0.3">
      <c r="B6" s="362" t="s">
        <v>23</v>
      </c>
      <c r="C6" s="362" t="s">
        <v>24</v>
      </c>
      <c r="D6" s="362" t="s">
        <v>121</v>
      </c>
      <c r="E6" s="72" t="s">
        <v>61</v>
      </c>
      <c r="F6" s="197" t="s">
        <v>62</v>
      </c>
      <c r="G6" s="363" t="s">
        <v>48</v>
      </c>
      <c r="H6" s="167">
        <v>0</v>
      </c>
      <c r="I6" s="167">
        <v>0</v>
      </c>
      <c r="J6" s="168">
        <f t="shared" ref="J6:J50" si="0">SUM(H6:I6)</f>
        <v>0</v>
      </c>
    </row>
    <row r="7" spans="1:12" s="57" customFormat="1" ht="150.75" customHeight="1" x14ac:dyDescent="0.3">
      <c r="B7" s="362"/>
      <c r="C7" s="362"/>
      <c r="D7" s="362"/>
      <c r="E7" s="72" t="s">
        <v>63</v>
      </c>
      <c r="F7" s="197" t="s">
        <v>62</v>
      </c>
      <c r="G7" s="363"/>
      <c r="H7" s="167">
        <v>0</v>
      </c>
      <c r="I7" s="167">
        <v>0</v>
      </c>
      <c r="J7" s="168">
        <f t="shared" si="0"/>
        <v>0</v>
      </c>
    </row>
    <row r="8" spans="1:12" s="57" customFormat="1" ht="75" customHeight="1" x14ac:dyDescent="0.3">
      <c r="B8" s="362"/>
      <c r="C8" s="362"/>
      <c r="D8" s="362"/>
      <c r="E8" s="72" t="s">
        <v>64</v>
      </c>
      <c r="F8" s="197" t="s">
        <v>65</v>
      </c>
      <c r="G8" s="363"/>
      <c r="H8" s="167">
        <v>0</v>
      </c>
      <c r="I8" s="167">
        <v>0</v>
      </c>
      <c r="J8" s="168">
        <f t="shared" si="0"/>
        <v>0</v>
      </c>
    </row>
    <row r="9" spans="1:12" s="57" customFormat="1" ht="129.75" customHeight="1" x14ac:dyDescent="0.5">
      <c r="B9" s="362"/>
      <c r="C9" s="362"/>
      <c r="D9" s="362" t="s">
        <v>117</v>
      </c>
      <c r="E9" s="72" t="s">
        <v>61</v>
      </c>
      <c r="F9" s="363" t="s">
        <v>48</v>
      </c>
      <c r="G9" s="197" t="s">
        <v>77</v>
      </c>
      <c r="H9" s="167">
        <v>0</v>
      </c>
      <c r="I9" s="167">
        <v>0</v>
      </c>
      <c r="J9" s="168">
        <f t="shared" si="0"/>
        <v>0</v>
      </c>
      <c r="L9" s="61"/>
    </row>
    <row r="10" spans="1:12" s="57" customFormat="1" ht="96.75" customHeight="1" x14ac:dyDescent="0.5">
      <c r="B10" s="362"/>
      <c r="C10" s="362"/>
      <c r="D10" s="362"/>
      <c r="E10" s="72" t="s">
        <v>63</v>
      </c>
      <c r="F10" s="363"/>
      <c r="G10" s="197" t="s">
        <v>77</v>
      </c>
      <c r="H10" s="167">
        <v>0</v>
      </c>
      <c r="I10" s="167">
        <v>0</v>
      </c>
      <c r="J10" s="168">
        <f t="shared" si="0"/>
        <v>0</v>
      </c>
      <c r="L10" s="61"/>
    </row>
    <row r="11" spans="1:12" s="57" customFormat="1" ht="77.25" customHeight="1" x14ac:dyDescent="0.5">
      <c r="B11" s="362"/>
      <c r="C11" s="362"/>
      <c r="D11" s="362"/>
      <c r="E11" s="72" t="s">
        <v>64</v>
      </c>
      <c r="F11" s="363"/>
      <c r="G11" s="197" t="s">
        <v>77</v>
      </c>
      <c r="H11" s="167">
        <v>0</v>
      </c>
      <c r="I11" s="167">
        <v>0</v>
      </c>
      <c r="J11" s="168">
        <f t="shared" si="0"/>
        <v>0</v>
      </c>
      <c r="L11" s="61"/>
    </row>
    <row r="12" spans="1:12" s="57" customFormat="1" ht="120" customHeight="1" x14ac:dyDescent="0.5">
      <c r="B12" s="362" t="s">
        <v>25</v>
      </c>
      <c r="C12" s="362" t="s">
        <v>26</v>
      </c>
      <c r="D12" s="362"/>
      <c r="E12" s="72" t="s">
        <v>66</v>
      </c>
      <c r="F12" s="197" t="s">
        <v>67</v>
      </c>
      <c r="G12" s="197" t="s">
        <v>67</v>
      </c>
      <c r="H12" s="167">
        <v>0</v>
      </c>
      <c r="I12" s="167">
        <v>0</v>
      </c>
      <c r="J12" s="168">
        <f t="shared" si="0"/>
        <v>0</v>
      </c>
      <c r="L12" s="61"/>
    </row>
    <row r="13" spans="1:12" s="57" customFormat="1" ht="96.75" customHeight="1" x14ac:dyDescent="0.5">
      <c r="B13" s="362"/>
      <c r="C13" s="362"/>
      <c r="D13" s="362"/>
      <c r="E13" s="72" t="s">
        <v>68</v>
      </c>
      <c r="F13" s="197" t="s">
        <v>69</v>
      </c>
      <c r="G13" s="197" t="s">
        <v>69</v>
      </c>
      <c r="H13" s="167">
        <v>0</v>
      </c>
      <c r="I13" s="167">
        <v>0</v>
      </c>
      <c r="J13" s="168">
        <f t="shared" si="0"/>
        <v>0</v>
      </c>
      <c r="L13" s="61"/>
    </row>
    <row r="14" spans="1:12" ht="79.5" customHeight="1" x14ac:dyDescent="0.5">
      <c r="B14" s="362"/>
      <c r="C14" s="362"/>
      <c r="D14" s="362"/>
      <c r="E14" s="72" t="s">
        <v>70</v>
      </c>
      <c r="F14" s="197" t="s">
        <v>71</v>
      </c>
      <c r="G14" s="197" t="s">
        <v>71</v>
      </c>
      <c r="H14" s="167">
        <v>0</v>
      </c>
      <c r="I14" s="167">
        <v>1</v>
      </c>
      <c r="J14" s="168">
        <f t="shared" si="0"/>
        <v>1</v>
      </c>
      <c r="L14" s="61"/>
    </row>
    <row r="15" spans="1:12" ht="75" customHeight="1" x14ac:dyDescent="0.5">
      <c r="B15" s="362" t="s">
        <v>27</v>
      </c>
      <c r="C15" s="362" t="s">
        <v>28</v>
      </c>
      <c r="D15" s="362"/>
      <c r="E15" s="72" t="s">
        <v>72</v>
      </c>
      <c r="F15" s="197" t="s">
        <v>67</v>
      </c>
      <c r="G15" s="197" t="s">
        <v>67</v>
      </c>
      <c r="H15" s="167">
        <v>0</v>
      </c>
      <c r="I15" s="167">
        <v>0</v>
      </c>
      <c r="J15" s="168">
        <f t="shared" si="0"/>
        <v>0</v>
      </c>
      <c r="L15" s="61"/>
    </row>
    <row r="16" spans="1:12" ht="71.25" customHeight="1" x14ac:dyDescent="0.5">
      <c r="B16" s="362"/>
      <c r="C16" s="362"/>
      <c r="D16" s="362"/>
      <c r="E16" s="72" t="s">
        <v>73</v>
      </c>
      <c r="F16" s="197" t="s">
        <v>74</v>
      </c>
      <c r="G16" s="197" t="s">
        <v>74</v>
      </c>
      <c r="H16" s="167">
        <v>0</v>
      </c>
      <c r="I16" s="167">
        <v>0</v>
      </c>
      <c r="J16" s="168">
        <f t="shared" si="0"/>
        <v>0</v>
      </c>
      <c r="L16" s="61"/>
    </row>
    <row r="17" spans="2:25" ht="75.75" customHeight="1" x14ac:dyDescent="0.5">
      <c r="B17" s="362"/>
      <c r="C17" s="362"/>
      <c r="D17" s="362"/>
      <c r="E17" s="72" t="s">
        <v>75</v>
      </c>
      <c r="F17" s="197" t="s">
        <v>67</v>
      </c>
      <c r="G17" s="197" t="s">
        <v>67</v>
      </c>
      <c r="H17" s="167">
        <v>0</v>
      </c>
      <c r="I17" s="167">
        <v>0</v>
      </c>
      <c r="J17" s="168">
        <f t="shared" si="0"/>
        <v>0</v>
      </c>
      <c r="L17" s="61"/>
    </row>
    <row r="18" spans="2:25" ht="64.5" customHeight="1" x14ac:dyDescent="0.5">
      <c r="B18" s="362"/>
      <c r="C18" s="362"/>
      <c r="D18" s="362"/>
      <c r="E18" s="72" t="s">
        <v>76</v>
      </c>
      <c r="F18" s="197" t="s">
        <v>77</v>
      </c>
      <c r="G18" s="197" t="s">
        <v>77</v>
      </c>
      <c r="H18" s="167">
        <v>0</v>
      </c>
      <c r="I18" s="167">
        <v>0</v>
      </c>
      <c r="J18" s="168">
        <f t="shared" si="0"/>
        <v>0</v>
      </c>
      <c r="L18" s="61"/>
    </row>
    <row r="19" spans="2:25" ht="105.75" customHeight="1" x14ac:dyDescent="0.5">
      <c r="B19" s="362" t="s">
        <v>29</v>
      </c>
      <c r="C19" s="362" t="s">
        <v>30</v>
      </c>
      <c r="D19" s="362"/>
      <c r="E19" s="72" t="s">
        <v>78</v>
      </c>
      <c r="F19" s="197" t="s">
        <v>77</v>
      </c>
      <c r="G19" s="197" t="s">
        <v>77</v>
      </c>
      <c r="H19" s="167">
        <v>0</v>
      </c>
      <c r="I19" s="167">
        <v>5</v>
      </c>
      <c r="J19" s="168">
        <f t="shared" si="0"/>
        <v>5</v>
      </c>
      <c r="L19" s="61"/>
    </row>
    <row r="20" spans="2:25" ht="96.75" customHeight="1" x14ac:dyDescent="0.5">
      <c r="B20" s="362"/>
      <c r="C20" s="362"/>
      <c r="D20" s="362"/>
      <c r="E20" s="72" t="s">
        <v>79</v>
      </c>
      <c r="F20" s="197" t="s">
        <v>67</v>
      </c>
      <c r="G20" s="197" t="s">
        <v>67</v>
      </c>
      <c r="H20" s="167">
        <v>0</v>
      </c>
      <c r="I20" s="167">
        <v>1</v>
      </c>
      <c r="J20" s="168">
        <f t="shared" si="0"/>
        <v>1</v>
      </c>
      <c r="L20" s="61"/>
    </row>
    <row r="21" spans="2:25" ht="120.75" customHeight="1" x14ac:dyDescent="0.5">
      <c r="B21" s="362"/>
      <c r="C21" s="362"/>
      <c r="D21" s="362"/>
      <c r="E21" s="72" t="s">
        <v>80</v>
      </c>
      <c r="F21" s="197" t="s">
        <v>81</v>
      </c>
      <c r="G21" s="197" t="s">
        <v>77</v>
      </c>
      <c r="H21" s="167">
        <v>0</v>
      </c>
      <c r="I21" s="167">
        <v>0</v>
      </c>
      <c r="J21" s="168">
        <f t="shared" si="0"/>
        <v>0</v>
      </c>
      <c r="L21" s="61"/>
    </row>
    <row r="22" spans="2:25" ht="96.75" customHeight="1" x14ac:dyDescent="0.5">
      <c r="B22" s="362" t="s">
        <v>31</v>
      </c>
      <c r="C22" s="362" t="s">
        <v>32</v>
      </c>
      <c r="D22" s="362"/>
      <c r="E22" s="72" t="s">
        <v>82</v>
      </c>
      <c r="F22" s="197" t="s">
        <v>83</v>
      </c>
      <c r="G22" s="197" t="s">
        <v>83</v>
      </c>
      <c r="H22" s="167">
        <v>14</v>
      </c>
      <c r="I22" s="167">
        <v>7</v>
      </c>
      <c r="J22" s="168">
        <f t="shared" si="0"/>
        <v>21</v>
      </c>
      <c r="L22" s="61"/>
    </row>
    <row r="23" spans="2:25" ht="96.75" customHeight="1" x14ac:dyDescent="0.5">
      <c r="B23" s="362"/>
      <c r="C23" s="362"/>
      <c r="D23" s="362"/>
      <c r="E23" s="72" t="s">
        <v>158</v>
      </c>
      <c r="F23" s="197" t="s">
        <v>84</v>
      </c>
      <c r="G23" s="197" t="s">
        <v>84</v>
      </c>
      <c r="H23" s="167">
        <v>12</v>
      </c>
      <c r="I23" s="167">
        <v>9</v>
      </c>
      <c r="J23" s="168">
        <f t="shared" si="0"/>
        <v>21</v>
      </c>
      <c r="L23" s="61"/>
    </row>
    <row r="24" spans="2:25" ht="96.75" customHeight="1" x14ac:dyDescent="0.5">
      <c r="B24" s="362"/>
      <c r="C24" s="362"/>
      <c r="D24" s="362"/>
      <c r="E24" s="72" t="s">
        <v>85</v>
      </c>
      <c r="F24" s="197" t="s">
        <v>84</v>
      </c>
      <c r="G24" s="197" t="s">
        <v>84</v>
      </c>
      <c r="H24" s="167">
        <v>5</v>
      </c>
      <c r="I24" s="167">
        <v>5</v>
      </c>
      <c r="J24" s="168">
        <f t="shared" si="0"/>
        <v>10</v>
      </c>
      <c r="L24" s="61"/>
    </row>
    <row r="25" spans="2:25" ht="96.75" customHeight="1" x14ac:dyDescent="0.5">
      <c r="B25" s="362"/>
      <c r="C25" s="362"/>
      <c r="D25" s="362"/>
      <c r="E25" s="72" t="s">
        <v>86</v>
      </c>
      <c r="F25" s="197" t="s">
        <v>67</v>
      </c>
      <c r="G25" s="197" t="s">
        <v>67</v>
      </c>
      <c r="H25" s="167">
        <v>1</v>
      </c>
      <c r="I25" s="167">
        <v>2</v>
      </c>
      <c r="J25" s="168">
        <f t="shared" si="0"/>
        <v>3</v>
      </c>
      <c r="L25" s="61"/>
    </row>
    <row r="26" spans="2:25" ht="84" customHeight="1" x14ac:dyDescent="0.5">
      <c r="B26" s="362" t="s">
        <v>33</v>
      </c>
      <c r="C26" s="362" t="s">
        <v>34</v>
      </c>
      <c r="D26" s="362" t="s">
        <v>121</v>
      </c>
      <c r="E26" s="72" t="s">
        <v>88</v>
      </c>
      <c r="F26" s="364" t="s">
        <v>77</v>
      </c>
      <c r="G26" s="364"/>
      <c r="H26" s="167">
        <v>0</v>
      </c>
      <c r="I26" s="167">
        <v>0</v>
      </c>
      <c r="J26" s="168">
        <f t="shared" si="0"/>
        <v>0</v>
      </c>
      <c r="L26" s="61"/>
    </row>
    <row r="27" spans="2:25" ht="84" customHeight="1" x14ac:dyDescent="0.5">
      <c r="B27" s="362"/>
      <c r="C27" s="362"/>
      <c r="D27" s="362"/>
      <c r="E27" s="72" t="s">
        <v>89</v>
      </c>
      <c r="F27" s="364"/>
      <c r="G27" s="364"/>
      <c r="H27" s="167">
        <v>0</v>
      </c>
      <c r="I27" s="167">
        <v>0</v>
      </c>
      <c r="J27" s="168">
        <f t="shared" si="0"/>
        <v>0</v>
      </c>
      <c r="L27" s="61"/>
    </row>
    <row r="28" spans="2:25" ht="84" customHeight="1" x14ac:dyDescent="0.5">
      <c r="B28" s="362"/>
      <c r="C28" s="362"/>
      <c r="D28" s="362"/>
      <c r="E28" s="72" t="s">
        <v>90</v>
      </c>
      <c r="F28" s="364"/>
      <c r="G28" s="364"/>
      <c r="H28" s="167">
        <v>0</v>
      </c>
      <c r="I28" s="167">
        <v>0</v>
      </c>
      <c r="J28" s="168">
        <f t="shared" si="0"/>
        <v>0</v>
      </c>
      <c r="L28" s="61"/>
    </row>
    <row r="29" spans="2:25" ht="84" customHeight="1" x14ac:dyDescent="0.5">
      <c r="B29" s="362"/>
      <c r="C29" s="362"/>
      <c r="D29" s="362"/>
      <c r="E29" s="72" t="s">
        <v>91</v>
      </c>
      <c r="F29" s="364"/>
      <c r="G29" s="364"/>
      <c r="H29" s="167">
        <v>0</v>
      </c>
      <c r="I29" s="167">
        <v>0</v>
      </c>
      <c r="J29" s="168">
        <f t="shared" si="0"/>
        <v>0</v>
      </c>
      <c r="L29" s="61"/>
    </row>
    <row r="30" spans="2:25" ht="84" customHeight="1" x14ac:dyDescent="0.5">
      <c r="B30" s="362"/>
      <c r="C30" s="362"/>
      <c r="D30" s="362"/>
      <c r="E30" s="72" t="s">
        <v>92</v>
      </c>
      <c r="F30" s="364"/>
      <c r="G30" s="364"/>
      <c r="H30" s="167">
        <v>0</v>
      </c>
      <c r="I30" s="167">
        <v>0</v>
      </c>
      <c r="J30" s="168">
        <f t="shared" si="0"/>
        <v>0</v>
      </c>
      <c r="L30" s="61"/>
    </row>
    <row r="31" spans="2:25" ht="84" customHeight="1" x14ac:dyDescent="0.5">
      <c r="B31" s="362"/>
      <c r="C31" s="362"/>
      <c r="D31" s="362" t="s">
        <v>117</v>
      </c>
      <c r="E31" s="72" t="s">
        <v>88</v>
      </c>
      <c r="F31" s="364" t="s">
        <v>123</v>
      </c>
      <c r="G31" s="364"/>
      <c r="H31" s="167">
        <v>0</v>
      </c>
      <c r="I31" s="167">
        <v>0</v>
      </c>
      <c r="J31" s="168">
        <f t="shared" si="0"/>
        <v>0</v>
      </c>
      <c r="K31" s="14"/>
      <c r="L31" s="61"/>
      <c r="M31" s="14"/>
      <c r="N31" s="14"/>
      <c r="O31" s="14"/>
      <c r="P31" s="14"/>
      <c r="Q31" s="14"/>
      <c r="R31" s="14"/>
      <c r="S31" s="14"/>
      <c r="T31" s="14"/>
      <c r="U31" s="14"/>
      <c r="V31" s="14"/>
      <c r="W31" s="14"/>
      <c r="X31" s="14"/>
      <c r="Y31" s="14"/>
    </row>
    <row r="32" spans="2:25" ht="84" customHeight="1" x14ac:dyDescent="0.5">
      <c r="B32" s="362"/>
      <c r="C32" s="362"/>
      <c r="D32" s="362"/>
      <c r="E32" s="72" t="s">
        <v>89</v>
      </c>
      <c r="F32" s="364"/>
      <c r="G32" s="364"/>
      <c r="H32" s="167">
        <v>0</v>
      </c>
      <c r="I32" s="167">
        <v>0</v>
      </c>
      <c r="J32" s="168">
        <f t="shared" si="0"/>
        <v>0</v>
      </c>
      <c r="K32" s="14"/>
      <c r="L32" s="61"/>
      <c r="M32" s="14"/>
      <c r="N32" s="14"/>
      <c r="O32" s="14"/>
      <c r="P32" s="14"/>
      <c r="Q32" s="14"/>
      <c r="R32" s="14"/>
      <c r="S32" s="14"/>
      <c r="T32" s="14"/>
      <c r="U32" s="14"/>
      <c r="V32" s="14"/>
      <c r="W32" s="14"/>
      <c r="X32" s="14"/>
      <c r="Y32" s="14"/>
    </row>
    <row r="33" spans="2:25" ht="84" customHeight="1" x14ac:dyDescent="0.5">
      <c r="B33" s="362"/>
      <c r="C33" s="362"/>
      <c r="D33" s="362"/>
      <c r="E33" s="72" t="s">
        <v>90</v>
      </c>
      <c r="F33" s="364"/>
      <c r="G33" s="364"/>
      <c r="H33" s="167">
        <v>0</v>
      </c>
      <c r="I33" s="167">
        <v>0</v>
      </c>
      <c r="J33" s="168">
        <f t="shared" si="0"/>
        <v>0</v>
      </c>
      <c r="K33" s="14"/>
      <c r="L33" s="61"/>
      <c r="M33" s="14"/>
      <c r="N33" s="14"/>
      <c r="O33" s="14"/>
      <c r="P33" s="14"/>
      <c r="Q33" s="14"/>
      <c r="R33" s="14"/>
      <c r="S33" s="14"/>
      <c r="T33" s="14"/>
      <c r="U33" s="14"/>
      <c r="V33" s="14"/>
      <c r="W33" s="14"/>
      <c r="X33" s="14"/>
      <c r="Y33" s="14"/>
    </row>
    <row r="34" spans="2:25" ht="84" customHeight="1" x14ac:dyDescent="0.5">
      <c r="B34" s="362"/>
      <c r="C34" s="362"/>
      <c r="D34" s="362"/>
      <c r="E34" s="72" t="s">
        <v>91</v>
      </c>
      <c r="F34" s="364"/>
      <c r="G34" s="364"/>
      <c r="H34" s="167">
        <v>0</v>
      </c>
      <c r="I34" s="167">
        <v>0</v>
      </c>
      <c r="J34" s="168">
        <f t="shared" si="0"/>
        <v>0</v>
      </c>
      <c r="K34" s="14"/>
      <c r="L34" s="61"/>
      <c r="M34" s="14"/>
      <c r="N34" s="14"/>
      <c r="O34" s="14"/>
      <c r="P34" s="14"/>
      <c r="Q34" s="14"/>
      <c r="R34" s="14"/>
      <c r="S34" s="14"/>
      <c r="T34" s="14"/>
      <c r="U34" s="14"/>
      <c r="V34" s="14"/>
      <c r="W34" s="14"/>
      <c r="X34" s="14"/>
      <c r="Y34" s="14"/>
    </row>
    <row r="35" spans="2:25" ht="84" customHeight="1" x14ac:dyDescent="0.5">
      <c r="B35" s="362"/>
      <c r="C35" s="362"/>
      <c r="D35" s="362"/>
      <c r="E35" s="72" t="s">
        <v>92</v>
      </c>
      <c r="F35" s="364"/>
      <c r="G35" s="364"/>
      <c r="H35" s="167">
        <v>0</v>
      </c>
      <c r="I35" s="167">
        <v>0</v>
      </c>
      <c r="J35" s="168">
        <f t="shared" si="0"/>
        <v>0</v>
      </c>
      <c r="K35" s="14"/>
      <c r="L35" s="61"/>
      <c r="M35" s="14"/>
      <c r="N35" s="14"/>
      <c r="O35" s="14"/>
      <c r="P35" s="14"/>
      <c r="Q35" s="14"/>
      <c r="R35" s="14"/>
      <c r="S35" s="14"/>
      <c r="T35" s="14"/>
      <c r="U35" s="14"/>
      <c r="V35" s="14"/>
      <c r="W35" s="14"/>
      <c r="X35" s="14"/>
      <c r="Y35" s="14"/>
    </row>
    <row r="36" spans="2:25" ht="84" customHeight="1" x14ac:dyDescent="0.5">
      <c r="B36" s="362" t="s">
        <v>93</v>
      </c>
      <c r="C36" s="362" t="s">
        <v>35</v>
      </c>
      <c r="D36" s="362"/>
      <c r="E36" s="72" t="s">
        <v>94</v>
      </c>
      <c r="F36" s="197" t="s">
        <v>95</v>
      </c>
      <c r="G36" s="197" t="s">
        <v>95</v>
      </c>
      <c r="H36" s="167">
        <v>27</v>
      </c>
      <c r="I36" s="167">
        <v>4</v>
      </c>
      <c r="J36" s="168">
        <f t="shared" si="0"/>
        <v>31</v>
      </c>
      <c r="L36" s="61"/>
    </row>
    <row r="37" spans="2:25" ht="84" customHeight="1" x14ac:dyDescent="0.5">
      <c r="B37" s="362"/>
      <c r="C37" s="362"/>
      <c r="D37" s="362"/>
      <c r="E37" s="72" t="s">
        <v>142</v>
      </c>
      <c r="F37" s="197" t="s">
        <v>84</v>
      </c>
      <c r="G37" s="197" t="s">
        <v>84</v>
      </c>
      <c r="H37" s="167">
        <v>8</v>
      </c>
      <c r="I37" s="167">
        <v>3</v>
      </c>
      <c r="J37" s="168">
        <f t="shared" si="0"/>
        <v>11</v>
      </c>
      <c r="L37" s="61"/>
    </row>
    <row r="38" spans="2:25" ht="84" customHeight="1" x14ac:dyDescent="0.5">
      <c r="B38" s="196" t="s">
        <v>36</v>
      </c>
      <c r="C38" s="365" t="s">
        <v>37</v>
      </c>
      <c r="D38" s="365"/>
      <c r="E38" s="72" t="s">
        <v>97</v>
      </c>
      <c r="F38" s="197" t="s">
        <v>95</v>
      </c>
      <c r="G38" s="197" t="s">
        <v>95</v>
      </c>
      <c r="H38" s="167">
        <v>3</v>
      </c>
      <c r="I38" s="167">
        <v>1</v>
      </c>
      <c r="J38" s="168">
        <f t="shared" si="0"/>
        <v>4</v>
      </c>
      <c r="L38" s="61"/>
    </row>
    <row r="39" spans="2:25" ht="96.75" customHeight="1" x14ac:dyDescent="0.5">
      <c r="B39" s="362" t="s">
        <v>38</v>
      </c>
      <c r="C39" s="362" t="s">
        <v>144</v>
      </c>
      <c r="D39" s="362"/>
      <c r="E39" s="72" t="s">
        <v>98</v>
      </c>
      <c r="F39" s="197" t="s">
        <v>99</v>
      </c>
      <c r="G39" s="197" t="s">
        <v>99</v>
      </c>
      <c r="H39" s="167">
        <v>0</v>
      </c>
      <c r="I39" s="167">
        <v>0</v>
      </c>
      <c r="J39" s="168">
        <f t="shared" si="0"/>
        <v>0</v>
      </c>
      <c r="L39" s="61"/>
    </row>
    <row r="40" spans="2:25" ht="96.75" customHeight="1" x14ac:dyDescent="0.5">
      <c r="B40" s="362"/>
      <c r="C40" s="362"/>
      <c r="D40" s="362"/>
      <c r="E40" s="72" t="s">
        <v>100</v>
      </c>
      <c r="F40" s="197" t="s">
        <v>53</v>
      </c>
      <c r="G40" s="197" t="s">
        <v>53</v>
      </c>
      <c r="H40" s="167">
        <v>0</v>
      </c>
      <c r="I40" s="167">
        <v>0</v>
      </c>
      <c r="J40" s="168">
        <f t="shared" si="0"/>
        <v>0</v>
      </c>
      <c r="L40" s="61"/>
    </row>
    <row r="41" spans="2:25" ht="69" customHeight="1" x14ac:dyDescent="0.5">
      <c r="B41" s="362"/>
      <c r="C41" s="362"/>
      <c r="D41" s="362"/>
      <c r="E41" s="72" t="s">
        <v>101</v>
      </c>
      <c r="F41" s="197" t="s">
        <v>102</v>
      </c>
      <c r="G41" s="197" t="s">
        <v>102</v>
      </c>
      <c r="H41" s="167">
        <v>0</v>
      </c>
      <c r="I41" s="167">
        <v>0</v>
      </c>
      <c r="J41" s="168">
        <f t="shared" si="0"/>
        <v>0</v>
      </c>
      <c r="L41" s="61"/>
    </row>
    <row r="42" spans="2:25" ht="71.25" customHeight="1" x14ac:dyDescent="0.5">
      <c r="B42" s="362" t="s">
        <v>39</v>
      </c>
      <c r="C42" s="362" t="s">
        <v>40</v>
      </c>
      <c r="D42" s="362"/>
      <c r="E42" s="72" t="s">
        <v>125</v>
      </c>
      <c r="F42" s="197" t="s">
        <v>102</v>
      </c>
      <c r="G42" s="197" t="s">
        <v>102</v>
      </c>
      <c r="H42" s="167">
        <v>0</v>
      </c>
      <c r="I42" s="167">
        <v>0</v>
      </c>
      <c r="J42" s="168">
        <f t="shared" si="0"/>
        <v>0</v>
      </c>
      <c r="L42" s="61"/>
    </row>
    <row r="43" spans="2:25" ht="96.75" customHeight="1" x14ac:dyDescent="0.5">
      <c r="B43" s="362"/>
      <c r="C43" s="362"/>
      <c r="D43" s="362"/>
      <c r="E43" s="72" t="s">
        <v>104</v>
      </c>
      <c r="F43" s="197" t="s">
        <v>102</v>
      </c>
      <c r="G43" s="197" t="s">
        <v>102</v>
      </c>
      <c r="H43" s="167">
        <v>0</v>
      </c>
      <c r="I43" s="167">
        <v>0</v>
      </c>
      <c r="J43" s="168">
        <f t="shared" si="0"/>
        <v>0</v>
      </c>
      <c r="L43" s="61"/>
    </row>
    <row r="44" spans="2:25" ht="79.5" customHeight="1" x14ac:dyDescent="0.5">
      <c r="B44" s="362" t="s">
        <v>41</v>
      </c>
      <c r="C44" s="362" t="s">
        <v>42</v>
      </c>
      <c r="D44" s="362"/>
      <c r="E44" s="72" t="s">
        <v>105</v>
      </c>
      <c r="F44" s="197" t="s">
        <v>67</v>
      </c>
      <c r="G44" s="197" t="s">
        <v>67</v>
      </c>
      <c r="H44" s="167">
        <v>0</v>
      </c>
      <c r="I44" s="167">
        <v>0</v>
      </c>
      <c r="J44" s="168">
        <f t="shared" si="0"/>
        <v>0</v>
      </c>
      <c r="L44" s="61"/>
    </row>
    <row r="45" spans="2:25" ht="96.75" customHeight="1" x14ac:dyDescent="0.5">
      <c r="B45" s="362"/>
      <c r="C45" s="362"/>
      <c r="D45" s="362"/>
      <c r="E45" s="72" t="s">
        <v>106</v>
      </c>
      <c r="F45" s="197" t="s">
        <v>67</v>
      </c>
      <c r="G45" s="197" t="s">
        <v>67</v>
      </c>
      <c r="H45" s="167">
        <v>0</v>
      </c>
      <c r="I45" s="167">
        <v>0</v>
      </c>
      <c r="J45" s="168">
        <f t="shared" si="0"/>
        <v>0</v>
      </c>
      <c r="L45" s="61"/>
    </row>
    <row r="46" spans="2:25" ht="73.5" customHeight="1" x14ac:dyDescent="0.5">
      <c r="B46" s="362" t="s">
        <v>43</v>
      </c>
      <c r="C46" s="362" t="s">
        <v>44</v>
      </c>
      <c r="D46" s="362"/>
      <c r="E46" s="72" t="s">
        <v>107</v>
      </c>
      <c r="F46" s="197" t="s">
        <v>108</v>
      </c>
      <c r="G46" s="197" t="s">
        <v>108</v>
      </c>
      <c r="H46" s="167">
        <v>0</v>
      </c>
      <c r="I46" s="167">
        <v>0</v>
      </c>
      <c r="J46" s="168">
        <f t="shared" si="0"/>
        <v>0</v>
      </c>
      <c r="L46" s="61"/>
    </row>
    <row r="47" spans="2:25" ht="73.5" customHeight="1" x14ac:dyDescent="0.5">
      <c r="B47" s="362"/>
      <c r="C47" s="362"/>
      <c r="D47" s="362"/>
      <c r="E47" s="72" t="s">
        <v>109</v>
      </c>
      <c r="F47" s="197" t="s">
        <v>110</v>
      </c>
      <c r="G47" s="197" t="s">
        <v>110</v>
      </c>
      <c r="H47" s="167">
        <v>0</v>
      </c>
      <c r="I47" s="167">
        <v>0</v>
      </c>
      <c r="J47" s="168">
        <f t="shared" si="0"/>
        <v>0</v>
      </c>
      <c r="L47" s="61"/>
    </row>
    <row r="48" spans="2:25" ht="96.75" customHeight="1" x14ac:dyDescent="0.5">
      <c r="B48" s="362" t="s">
        <v>45</v>
      </c>
      <c r="C48" s="362" t="s">
        <v>111</v>
      </c>
      <c r="D48" s="362"/>
      <c r="E48" s="72" t="s">
        <v>112</v>
      </c>
      <c r="F48" s="197" t="s">
        <v>95</v>
      </c>
      <c r="G48" s="197" t="s">
        <v>95</v>
      </c>
      <c r="H48" s="167">
        <v>0</v>
      </c>
      <c r="I48" s="167">
        <v>0</v>
      </c>
      <c r="J48" s="168">
        <f t="shared" si="0"/>
        <v>0</v>
      </c>
      <c r="L48" s="61"/>
    </row>
    <row r="49" spans="2:12" ht="66.75" customHeight="1" x14ac:dyDescent="0.5">
      <c r="B49" s="362"/>
      <c r="C49" s="362"/>
      <c r="D49" s="362"/>
      <c r="E49" s="72" t="s">
        <v>113</v>
      </c>
      <c r="F49" s="197" t="s">
        <v>84</v>
      </c>
      <c r="G49" s="197" t="s">
        <v>84</v>
      </c>
      <c r="H49" s="167">
        <v>0</v>
      </c>
      <c r="I49" s="167">
        <v>0</v>
      </c>
      <c r="J49" s="168">
        <f t="shared" si="0"/>
        <v>0</v>
      </c>
      <c r="L49" s="61"/>
    </row>
    <row r="50" spans="2:12" ht="137.25" customHeight="1" x14ac:dyDescent="0.5">
      <c r="B50" s="196" t="s">
        <v>46</v>
      </c>
      <c r="C50" s="362" t="s">
        <v>47</v>
      </c>
      <c r="D50" s="362"/>
      <c r="E50" s="72" t="s">
        <v>114</v>
      </c>
      <c r="F50" s="197" t="s">
        <v>67</v>
      </c>
      <c r="G50" s="197" t="s">
        <v>67</v>
      </c>
      <c r="H50" s="167">
        <v>8</v>
      </c>
      <c r="I50" s="167">
        <v>6</v>
      </c>
      <c r="J50" s="168">
        <f t="shared" si="0"/>
        <v>14</v>
      </c>
      <c r="L50" s="61"/>
    </row>
    <row r="51" spans="2:12" s="62" customFormat="1" ht="108.75" customHeight="1" x14ac:dyDescent="0.85">
      <c r="B51" s="361" t="s">
        <v>115</v>
      </c>
      <c r="C51" s="361"/>
      <c r="D51" s="361"/>
      <c r="E51" s="361"/>
      <c r="F51" s="361"/>
      <c r="G51" s="361"/>
      <c r="H51" s="195">
        <f>SUM(H6:H50)</f>
        <v>78</v>
      </c>
      <c r="I51" s="195">
        <f>SUM(I6:I50)</f>
        <v>44</v>
      </c>
      <c r="J51" s="195">
        <f t="shared" ref="J51" si="1">SUM(J6:J50)</f>
        <v>122</v>
      </c>
    </row>
  </sheetData>
  <mergeCells count="42">
    <mergeCell ref="C50:D50"/>
    <mergeCell ref="B51:G51"/>
    <mergeCell ref="B44:B45"/>
    <mergeCell ref="C44:D45"/>
    <mergeCell ref="B46:B47"/>
    <mergeCell ref="C46:D47"/>
    <mergeCell ref="B48:B49"/>
    <mergeCell ref="C48:D49"/>
    <mergeCell ref="B42:B43"/>
    <mergeCell ref="C42:D43"/>
    <mergeCell ref="B22:B25"/>
    <mergeCell ref="C22:D25"/>
    <mergeCell ref="B26:B35"/>
    <mergeCell ref="C26:C35"/>
    <mergeCell ref="D26:D30"/>
    <mergeCell ref="B36:B37"/>
    <mergeCell ref="C36:D37"/>
    <mergeCell ref="C38:D38"/>
    <mergeCell ref="B39:B41"/>
    <mergeCell ref="C39:D41"/>
    <mergeCell ref="F26:G30"/>
    <mergeCell ref="D31:D35"/>
    <mergeCell ref="F31:G35"/>
    <mergeCell ref="B12:B14"/>
    <mergeCell ref="C12:D14"/>
    <mergeCell ref="B15:B18"/>
    <mergeCell ref="C15:D18"/>
    <mergeCell ref="B19:B21"/>
    <mergeCell ref="C19:D21"/>
    <mergeCell ref="B6:B11"/>
    <mergeCell ref="C6:C11"/>
    <mergeCell ref="D6:D8"/>
    <mergeCell ref="G6:G8"/>
    <mergeCell ref="D9:D11"/>
    <mergeCell ref="F9:F11"/>
    <mergeCell ref="B2:J2"/>
    <mergeCell ref="B3:J3"/>
    <mergeCell ref="B4:B5"/>
    <mergeCell ref="C4:D5"/>
    <mergeCell ref="E4:E5"/>
    <mergeCell ref="F4:G4"/>
    <mergeCell ref="H4:J4"/>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view="pageBreakPreview" zoomScale="70" zoomScaleNormal="70" zoomScaleSheetLayoutView="70" workbookViewId="0">
      <selection activeCell="H39" activeCellId="3" sqref="H158 H115 H68 H39"/>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7" width="42.28515625" style="14" customWidth="1"/>
    <col min="8" max="8" width="39.85546875" style="14" customWidth="1"/>
    <col min="9" max="9" width="2" style="14" customWidth="1"/>
    <col min="10" max="10" width="9.140625" style="145"/>
    <col min="11" max="11" width="9.140625" style="14"/>
    <col min="12" max="12" width="12.140625" style="14" customWidth="1"/>
    <col min="13" max="16384" width="9.140625" style="14"/>
  </cols>
  <sheetData>
    <row r="1" spans="2:12" ht="9" customHeight="1" thickBot="1" x14ac:dyDescent="0.3"/>
    <row r="2" spans="2:12" ht="56.25" customHeight="1" x14ac:dyDescent="0.3">
      <c r="B2" s="386" t="s">
        <v>433</v>
      </c>
      <c r="C2" s="387"/>
      <c r="D2" s="387"/>
      <c r="E2" s="387"/>
      <c r="F2" s="387"/>
      <c r="G2" s="387"/>
      <c r="H2" s="388"/>
      <c r="I2" s="146"/>
      <c r="J2" s="14"/>
    </row>
    <row r="3" spans="2:12" s="150" customFormat="1" ht="63" customHeight="1" x14ac:dyDescent="0.35">
      <c r="B3" s="169" t="s">
        <v>19</v>
      </c>
      <c r="C3" s="147" t="s">
        <v>135</v>
      </c>
      <c r="D3" s="147" t="s">
        <v>191</v>
      </c>
      <c r="E3" s="147" t="s">
        <v>192</v>
      </c>
      <c r="F3" s="147" t="s">
        <v>191</v>
      </c>
      <c r="G3" s="147" t="s">
        <v>193</v>
      </c>
      <c r="H3" s="170" t="s">
        <v>191</v>
      </c>
      <c r="I3" s="148"/>
      <c r="J3" s="149"/>
    </row>
    <row r="4" spans="2:12" ht="26.25" customHeight="1" x14ac:dyDescent="0.3">
      <c r="B4" s="385" t="s">
        <v>152</v>
      </c>
      <c r="C4" s="383" t="s">
        <v>194</v>
      </c>
      <c r="D4" s="370">
        <f>+F4+F12+F16</f>
        <v>1810</v>
      </c>
      <c r="E4" s="383" t="s">
        <v>195</v>
      </c>
      <c r="F4" s="383">
        <f>SUM(H4:H11)</f>
        <v>598</v>
      </c>
      <c r="G4" s="219" t="s">
        <v>196</v>
      </c>
      <c r="H4" s="171">
        <v>149</v>
      </c>
      <c r="I4" s="151"/>
      <c r="J4" s="152"/>
      <c r="K4" s="153"/>
      <c r="L4" s="153"/>
    </row>
    <row r="5" spans="2:12" ht="25.5" customHeight="1" x14ac:dyDescent="0.3">
      <c r="B5" s="385"/>
      <c r="C5" s="383"/>
      <c r="D5" s="370"/>
      <c r="E5" s="383"/>
      <c r="F5" s="383"/>
      <c r="G5" s="219" t="s">
        <v>197</v>
      </c>
      <c r="H5" s="171">
        <v>59</v>
      </c>
      <c r="I5" s="151"/>
      <c r="J5" s="152"/>
      <c r="K5" s="153"/>
      <c r="L5" s="153"/>
    </row>
    <row r="6" spans="2:12" ht="25.5" customHeight="1" x14ac:dyDescent="0.3">
      <c r="B6" s="385"/>
      <c r="C6" s="383"/>
      <c r="D6" s="370"/>
      <c r="E6" s="383"/>
      <c r="F6" s="383"/>
      <c r="G6" s="219" t="s">
        <v>198</v>
      </c>
      <c r="H6" s="171">
        <v>58</v>
      </c>
      <c r="I6" s="151"/>
      <c r="J6" s="152"/>
      <c r="K6" s="153"/>
      <c r="L6" s="153"/>
    </row>
    <row r="7" spans="2:12" ht="25.5" customHeight="1" x14ac:dyDescent="0.3">
      <c r="B7" s="385"/>
      <c r="C7" s="383"/>
      <c r="D7" s="370"/>
      <c r="E7" s="383"/>
      <c r="F7" s="383"/>
      <c r="G7" s="219" t="s">
        <v>199</v>
      </c>
      <c r="H7" s="171">
        <v>67</v>
      </c>
      <c r="I7" s="151"/>
      <c r="J7" s="152"/>
      <c r="K7" s="153"/>
      <c r="L7" s="153"/>
    </row>
    <row r="8" spans="2:12" ht="25.5" customHeight="1" x14ac:dyDescent="0.3">
      <c r="B8" s="385"/>
      <c r="C8" s="383"/>
      <c r="D8" s="370"/>
      <c r="E8" s="383"/>
      <c r="F8" s="383"/>
      <c r="G8" s="219" t="s">
        <v>200</v>
      </c>
      <c r="H8" s="171">
        <v>34</v>
      </c>
      <c r="I8" s="151"/>
      <c r="J8" s="152"/>
      <c r="K8" s="153"/>
      <c r="L8" s="153"/>
    </row>
    <row r="9" spans="2:12" ht="25.5" customHeight="1" x14ac:dyDescent="0.3">
      <c r="B9" s="385"/>
      <c r="C9" s="383"/>
      <c r="D9" s="370"/>
      <c r="E9" s="383"/>
      <c r="F9" s="383"/>
      <c r="G9" s="219" t="s">
        <v>201</v>
      </c>
      <c r="H9" s="171">
        <v>77</v>
      </c>
      <c r="I9" s="151"/>
      <c r="J9" s="152"/>
      <c r="K9" s="153"/>
      <c r="L9" s="153"/>
    </row>
    <row r="10" spans="2:12" ht="25.5" customHeight="1" x14ac:dyDescent="0.3">
      <c r="B10" s="385"/>
      <c r="C10" s="383"/>
      <c r="D10" s="370"/>
      <c r="E10" s="383"/>
      <c r="F10" s="383"/>
      <c r="G10" s="219" t="s">
        <v>202</v>
      </c>
      <c r="H10" s="171">
        <v>108</v>
      </c>
      <c r="I10" s="151"/>
      <c r="J10" s="152"/>
      <c r="K10" s="153"/>
      <c r="L10" s="153"/>
    </row>
    <row r="11" spans="2:12" ht="25.5" customHeight="1" x14ac:dyDescent="0.3">
      <c r="B11" s="385"/>
      <c r="C11" s="383"/>
      <c r="D11" s="370"/>
      <c r="E11" s="383"/>
      <c r="F11" s="383"/>
      <c r="G11" s="219" t="s">
        <v>203</v>
      </c>
      <c r="H11" s="171">
        <v>46</v>
      </c>
      <c r="I11" s="151"/>
      <c r="J11" s="152"/>
      <c r="K11" s="153"/>
      <c r="L11" s="153"/>
    </row>
    <row r="12" spans="2:12" ht="25.5" customHeight="1" x14ac:dyDescent="0.3">
      <c r="B12" s="385"/>
      <c r="C12" s="383"/>
      <c r="D12" s="370"/>
      <c r="E12" s="383" t="s">
        <v>204</v>
      </c>
      <c r="F12" s="383">
        <f>SUM(H12:H15)</f>
        <v>334</v>
      </c>
      <c r="G12" s="219" t="s">
        <v>205</v>
      </c>
      <c r="H12" s="171">
        <v>37</v>
      </c>
      <c r="I12" s="151"/>
      <c r="J12" s="152"/>
      <c r="K12" s="153"/>
      <c r="L12" s="153"/>
    </row>
    <row r="13" spans="2:12" ht="25.5" customHeight="1" x14ac:dyDescent="0.3">
      <c r="B13" s="385"/>
      <c r="C13" s="383"/>
      <c r="D13" s="370"/>
      <c r="E13" s="383"/>
      <c r="F13" s="383"/>
      <c r="G13" s="219" t="s">
        <v>206</v>
      </c>
      <c r="H13" s="171">
        <v>85</v>
      </c>
      <c r="I13" s="151"/>
      <c r="J13" s="152"/>
      <c r="K13" s="153"/>
      <c r="L13" s="153"/>
    </row>
    <row r="14" spans="2:12" ht="27" customHeight="1" x14ac:dyDescent="0.3">
      <c r="B14" s="385"/>
      <c r="C14" s="383"/>
      <c r="D14" s="370"/>
      <c r="E14" s="383"/>
      <c r="F14" s="383"/>
      <c r="G14" s="219" t="s">
        <v>207</v>
      </c>
      <c r="H14" s="171">
        <v>166</v>
      </c>
      <c r="I14" s="151"/>
      <c r="J14" s="152"/>
      <c r="K14" s="153"/>
      <c r="L14" s="153"/>
    </row>
    <row r="15" spans="2:12" ht="27" customHeight="1" x14ac:dyDescent="0.3">
      <c r="B15" s="385"/>
      <c r="C15" s="383"/>
      <c r="D15" s="370"/>
      <c r="E15" s="383"/>
      <c r="F15" s="383"/>
      <c r="G15" s="219" t="s">
        <v>208</v>
      </c>
      <c r="H15" s="171">
        <v>46</v>
      </c>
      <c r="I15" s="151"/>
      <c r="J15" s="152"/>
      <c r="K15" s="153"/>
      <c r="L15" s="153"/>
    </row>
    <row r="16" spans="2:12" ht="27" customHeight="1" x14ac:dyDescent="0.3">
      <c r="B16" s="385"/>
      <c r="C16" s="383"/>
      <c r="D16" s="370"/>
      <c r="E16" s="383" t="s">
        <v>209</v>
      </c>
      <c r="F16" s="383">
        <f>SUM(H16:H23)</f>
        <v>878</v>
      </c>
      <c r="G16" s="219" t="s">
        <v>210</v>
      </c>
      <c r="H16" s="171">
        <v>40</v>
      </c>
      <c r="I16" s="151"/>
      <c r="J16" s="152"/>
      <c r="K16" s="153"/>
      <c r="L16" s="153"/>
    </row>
    <row r="17" spans="2:12" ht="27" customHeight="1" x14ac:dyDescent="0.3">
      <c r="B17" s="385"/>
      <c r="C17" s="383"/>
      <c r="D17" s="370"/>
      <c r="E17" s="383"/>
      <c r="F17" s="383"/>
      <c r="G17" s="219" t="s">
        <v>211</v>
      </c>
      <c r="H17" s="171">
        <v>79</v>
      </c>
      <c r="I17" s="151"/>
      <c r="J17" s="152"/>
      <c r="K17" s="153"/>
      <c r="L17" s="153"/>
    </row>
    <row r="18" spans="2:12" ht="27" customHeight="1" x14ac:dyDescent="0.3">
      <c r="B18" s="385"/>
      <c r="C18" s="383"/>
      <c r="D18" s="370"/>
      <c r="E18" s="383"/>
      <c r="F18" s="383"/>
      <c r="G18" s="219" t="s">
        <v>212</v>
      </c>
      <c r="H18" s="171">
        <v>60</v>
      </c>
      <c r="I18" s="151"/>
      <c r="J18" s="152"/>
    </row>
    <row r="19" spans="2:12" ht="27" customHeight="1" x14ac:dyDescent="0.3">
      <c r="B19" s="385"/>
      <c r="C19" s="383"/>
      <c r="D19" s="370"/>
      <c r="E19" s="383"/>
      <c r="F19" s="383"/>
      <c r="G19" s="219" t="s">
        <v>213</v>
      </c>
      <c r="H19" s="171">
        <v>183</v>
      </c>
      <c r="I19" s="151"/>
      <c r="J19" s="152"/>
    </row>
    <row r="20" spans="2:12" ht="27" customHeight="1" x14ac:dyDescent="0.3">
      <c r="B20" s="385"/>
      <c r="C20" s="383"/>
      <c r="D20" s="370"/>
      <c r="E20" s="383"/>
      <c r="F20" s="383"/>
      <c r="G20" s="219" t="s">
        <v>214</v>
      </c>
      <c r="H20" s="171">
        <v>85</v>
      </c>
      <c r="I20" s="151"/>
      <c r="J20" s="152"/>
    </row>
    <row r="21" spans="2:12" ht="27" customHeight="1" x14ac:dyDescent="0.3">
      <c r="B21" s="385"/>
      <c r="C21" s="383"/>
      <c r="D21" s="370"/>
      <c r="E21" s="383"/>
      <c r="F21" s="383"/>
      <c r="G21" s="219" t="s">
        <v>215</v>
      </c>
      <c r="H21" s="171">
        <v>179</v>
      </c>
      <c r="I21" s="151"/>
      <c r="J21" s="152"/>
    </row>
    <row r="22" spans="2:12" ht="27" customHeight="1" x14ac:dyDescent="0.3">
      <c r="B22" s="385"/>
      <c r="C22" s="383"/>
      <c r="D22" s="370"/>
      <c r="E22" s="383"/>
      <c r="F22" s="383"/>
      <c r="G22" s="219" t="s">
        <v>216</v>
      </c>
      <c r="H22" s="171">
        <v>64</v>
      </c>
      <c r="I22" s="151"/>
      <c r="J22" s="152"/>
    </row>
    <row r="23" spans="2:12" ht="27" customHeight="1" x14ac:dyDescent="0.3">
      <c r="B23" s="385"/>
      <c r="C23" s="383"/>
      <c r="D23" s="370"/>
      <c r="E23" s="383"/>
      <c r="F23" s="383"/>
      <c r="G23" s="219" t="s">
        <v>217</v>
      </c>
      <c r="H23" s="171">
        <v>188</v>
      </c>
      <c r="I23" s="151"/>
      <c r="J23" s="152"/>
      <c r="K23" s="153"/>
      <c r="L23" s="153"/>
    </row>
    <row r="24" spans="2:12" ht="21.75" customHeight="1" x14ac:dyDescent="0.3">
      <c r="B24" s="385"/>
      <c r="C24" s="380" t="s">
        <v>218</v>
      </c>
      <c r="D24" s="370">
        <f>+F24+F30+F35</f>
        <v>1961</v>
      </c>
      <c r="E24" s="383" t="s">
        <v>219</v>
      </c>
      <c r="F24" s="383">
        <f>+H24+H25+H26+H27+H28+H29</f>
        <v>1179</v>
      </c>
      <c r="G24" s="219" t="s">
        <v>220</v>
      </c>
      <c r="H24" s="171">
        <v>33</v>
      </c>
      <c r="I24" s="151"/>
    </row>
    <row r="25" spans="2:12" ht="21.75" customHeight="1" x14ac:dyDescent="0.3">
      <c r="B25" s="385"/>
      <c r="C25" s="380"/>
      <c r="D25" s="370"/>
      <c r="E25" s="383"/>
      <c r="F25" s="383"/>
      <c r="G25" s="219" t="s">
        <v>221</v>
      </c>
      <c r="H25" s="171">
        <v>204</v>
      </c>
      <c r="I25" s="151"/>
    </row>
    <row r="26" spans="2:12" ht="21.75" customHeight="1" x14ac:dyDescent="0.3">
      <c r="B26" s="385"/>
      <c r="C26" s="380"/>
      <c r="D26" s="370"/>
      <c r="E26" s="383"/>
      <c r="F26" s="383"/>
      <c r="G26" s="219" t="s">
        <v>222</v>
      </c>
      <c r="H26" s="171">
        <v>231</v>
      </c>
      <c r="I26" s="151"/>
    </row>
    <row r="27" spans="2:12" ht="21.75" customHeight="1" x14ac:dyDescent="0.3">
      <c r="B27" s="385"/>
      <c r="C27" s="380"/>
      <c r="D27" s="370"/>
      <c r="E27" s="383"/>
      <c r="F27" s="383"/>
      <c r="G27" s="219" t="s">
        <v>223</v>
      </c>
      <c r="H27" s="171">
        <v>322</v>
      </c>
      <c r="I27" s="151"/>
    </row>
    <row r="28" spans="2:12" ht="21.75" customHeight="1" x14ac:dyDescent="0.3">
      <c r="B28" s="385"/>
      <c r="C28" s="380"/>
      <c r="D28" s="370"/>
      <c r="E28" s="383"/>
      <c r="F28" s="383"/>
      <c r="G28" s="219" t="s">
        <v>224</v>
      </c>
      <c r="H28" s="171">
        <v>222</v>
      </c>
      <c r="I28" s="151"/>
    </row>
    <row r="29" spans="2:12" ht="21.75" customHeight="1" x14ac:dyDescent="0.3">
      <c r="B29" s="385"/>
      <c r="C29" s="380"/>
      <c r="D29" s="370"/>
      <c r="E29" s="383"/>
      <c r="F29" s="383"/>
      <c r="G29" s="219" t="s">
        <v>225</v>
      </c>
      <c r="H29" s="171">
        <v>167</v>
      </c>
      <c r="I29" s="151"/>
    </row>
    <row r="30" spans="2:12" ht="21.75" customHeight="1" x14ac:dyDescent="0.3">
      <c r="B30" s="385"/>
      <c r="C30" s="380"/>
      <c r="D30" s="370"/>
      <c r="E30" s="383" t="s">
        <v>226</v>
      </c>
      <c r="F30" s="383">
        <f>SUM(H30:H34)</f>
        <v>330</v>
      </c>
      <c r="G30" s="219" t="s">
        <v>227</v>
      </c>
      <c r="H30" s="171">
        <v>28</v>
      </c>
      <c r="I30" s="151"/>
    </row>
    <row r="31" spans="2:12" ht="21.75" customHeight="1" x14ac:dyDescent="0.3">
      <c r="B31" s="385"/>
      <c r="C31" s="380"/>
      <c r="D31" s="370"/>
      <c r="E31" s="383"/>
      <c r="F31" s="383"/>
      <c r="G31" s="219" t="s">
        <v>228</v>
      </c>
      <c r="H31" s="171">
        <v>65</v>
      </c>
      <c r="I31" s="151"/>
    </row>
    <row r="32" spans="2:12" ht="21.75" customHeight="1" x14ac:dyDescent="0.3">
      <c r="B32" s="385"/>
      <c r="C32" s="380"/>
      <c r="D32" s="370"/>
      <c r="E32" s="383"/>
      <c r="F32" s="383"/>
      <c r="G32" s="219" t="s">
        <v>229</v>
      </c>
      <c r="H32" s="171">
        <v>163</v>
      </c>
      <c r="I32" s="151"/>
    </row>
    <row r="33" spans="2:12" ht="21.75" customHeight="1" x14ac:dyDescent="0.3">
      <c r="B33" s="385"/>
      <c r="C33" s="380"/>
      <c r="D33" s="370"/>
      <c r="E33" s="383"/>
      <c r="F33" s="383"/>
      <c r="G33" s="219" t="s">
        <v>230</v>
      </c>
      <c r="H33" s="171">
        <v>15</v>
      </c>
      <c r="I33" s="151"/>
    </row>
    <row r="34" spans="2:12" ht="21.75" customHeight="1" x14ac:dyDescent="0.3">
      <c r="B34" s="385"/>
      <c r="C34" s="380"/>
      <c r="D34" s="370"/>
      <c r="E34" s="383"/>
      <c r="F34" s="383"/>
      <c r="G34" s="219" t="s">
        <v>231</v>
      </c>
      <c r="H34" s="171">
        <v>59</v>
      </c>
      <c r="I34" s="151"/>
    </row>
    <row r="35" spans="2:12" ht="21.75" customHeight="1" x14ac:dyDescent="0.3">
      <c r="B35" s="385"/>
      <c r="C35" s="380"/>
      <c r="D35" s="370"/>
      <c r="E35" s="383" t="s">
        <v>232</v>
      </c>
      <c r="F35" s="383">
        <f>SUM(H35:H38)</f>
        <v>452</v>
      </c>
      <c r="G35" s="219" t="s">
        <v>233</v>
      </c>
      <c r="H35" s="171">
        <v>179</v>
      </c>
      <c r="I35" s="151"/>
    </row>
    <row r="36" spans="2:12" ht="21.75" customHeight="1" x14ac:dyDescent="0.3">
      <c r="B36" s="385"/>
      <c r="C36" s="380"/>
      <c r="D36" s="370"/>
      <c r="E36" s="383"/>
      <c r="F36" s="383"/>
      <c r="G36" s="219" t="s">
        <v>234</v>
      </c>
      <c r="H36" s="171">
        <v>89</v>
      </c>
      <c r="I36" s="151"/>
    </row>
    <row r="37" spans="2:12" ht="21.75" customHeight="1" x14ac:dyDescent="0.3">
      <c r="B37" s="385"/>
      <c r="C37" s="380"/>
      <c r="D37" s="370"/>
      <c r="E37" s="383"/>
      <c r="F37" s="383"/>
      <c r="G37" s="219" t="s">
        <v>235</v>
      </c>
      <c r="H37" s="171">
        <v>131</v>
      </c>
      <c r="I37" s="151"/>
    </row>
    <row r="38" spans="2:12" ht="21.75" customHeight="1" x14ac:dyDescent="0.3">
      <c r="B38" s="385"/>
      <c r="C38" s="380"/>
      <c r="D38" s="370"/>
      <c r="E38" s="383"/>
      <c r="F38" s="383"/>
      <c r="G38" s="219" t="s">
        <v>236</v>
      </c>
      <c r="H38" s="171">
        <v>53</v>
      </c>
      <c r="I38" s="151"/>
    </row>
    <row r="39" spans="2:12" ht="48" customHeight="1" x14ac:dyDescent="0.3">
      <c r="B39" s="369" t="s">
        <v>14</v>
      </c>
      <c r="C39" s="370"/>
      <c r="D39" s="220">
        <f>SUM(D4:D38)</f>
        <v>3771</v>
      </c>
      <c r="E39" s="219"/>
      <c r="F39" s="220">
        <f>SUM(F4:F38)</f>
        <v>3771</v>
      </c>
      <c r="G39" s="220"/>
      <c r="H39" s="220">
        <f>SUM(H4:H38)</f>
        <v>3771</v>
      </c>
      <c r="I39" s="151"/>
    </row>
    <row r="40" spans="2:12" ht="21.75" customHeight="1" x14ac:dyDescent="0.3">
      <c r="B40" s="385" t="s">
        <v>153</v>
      </c>
      <c r="C40" s="383" t="s">
        <v>237</v>
      </c>
      <c r="D40" s="370">
        <f>SUM(F40:F54)</f>
        <v>2421</v>
      </c>
      <c r="E40" s="383" t="s">
        <v>238</v>
      </c>
      <c r="F40" s="383">
        <f>SUM(H40:H43)</f>
        <v>581</v>
      </c>
      <c r="G40" s="219" t="s">
        <v>239</v>
      </c>
      <c r="H40" s="171">
        <v>234</v>
      </c>
      <c r="I40" s="151"/>
      <c r="J40" s="152"/>
      <c r="K40" s="153"/>
      <c r="L40" s="153"/>
    </row>
    <row r="41" spans="2:12" ht="21.75" customHeight="1" x14ac:dyDescent="0.3">
      <c r="B41" s="385"/>
      <c r="C41" s="383"/>
      <c r="D41" s="370"/>
      <c r="E41" s="383"/>
      <c r="F41" s="383"/>
      <c r="G41" s="219" t="s">
        <v>240</v>
      </c>
      <c r="H41" s="171">
        <v>35</v>
      </c>
      <c r="I41" s="151"/>
      <c r="J41" s="152"/>
      <c r="K41" s="154"/>
      <c r="L41" s="154"/>
    </row>
    <row r="42" spans="2:12" ht="21.75" customHeight="1" x14ac:dyDescent="0.3">
      <c r="B42" s="385"/>
      <c r="C42" s="383"/>
      <c r="D42" s="370"/>
      <c r="E42" s="383"/>
      <c r="F42" s="383"/>
      <c r="G42" s="219" t="s">
        <v>241</v>
      </c>
      <c r="H42" s="171">
        <v>145</v>
      </c>
      <c r="I42" s="151"/>
      <c r="J42" s="152"/>
      <c r="K42" s="154"/>
      <c r="L42" s="154"/>
    </row>
    <row r="43" spans="2:12" ht="21.75" customHeight="1" x14ac:dyDescent="0.3">
      <c r="B43" s="385"/>
      <c r="C43" s="383"/>
      <c r="D43" s="370"/>
      <c r="E43" s="383"/>
      <c r="F43" s="383"/>
      <c r="G43" s="219" t="s">
        <v>242</v>
      </c>
      <c r="H43" s="171">
        <v>167</v>
      </c>
      <c r="I43" s="151"/>
      <c r="J43" s="152"/>
      <c r="K43" s="154"/>
      <c r="L43" s="154"/>
    </row>
    <row r="44" spans="2:12" ht="21.75" customHeight="1" x14ac:dyDescent="0.3">
      <c r="B44" s="385"/>
      <c r="C44" s="383"/>
      <c r="D44" s="370"/>
      <c r="E44" s="383" t="s">
        <v>243</v>
      </c>
      <c r="F44" s="383">
        <f>+H44+H45+H46+H47+H48</f>
        <v>737</v>
      </c>
      <c r="G44" s="219" t="s">
        <v>244</v>
      </c>
      <c r="H44" s="171">
        <v>183</v>
      </c>
      <c r="I44" s="151"/>
      <c r="J44" s="152"/>
      <c r="K44" s="154"/>
      <c r="L44" s="154"/>
    </row>
    <row r="45" spans="2:12" ht="21.75" customHeight="1" x14ac:dyDescent="0.3">
      <c r="B45" s="385"/>
      <c r="C45" s="383"/>
      <c r="D45" s="370"/>
      <c r="E45" s="383"/>
      <c r="F45" s="383"/>
      <c r="G45" s="219" t="s">
        <v>245</v>
      </c>
      <c r="H45" s="171">
        <v>93</v>
      </c>
      <c r="I45" s="151"/>
      <c r="J45" s="152"/>
      <c r="K45" s="154"/>
      <c r="L45" s="154"/>
    </row>
    <row r="46" spans="2:12" ht="21.75" customHeight="1" x14ac:dyDescent="0.3">
      <c r="B46" s="385"/>
      <c r="C46" s="383"/>
      <c r="D46" s="370"/>
      <c r="E46" s="383"/>
      <c r="F46" s="383"/>
      <c r="G46" s="219" t="s">
        <v>246</v>
      </c>
      <c r="H46" s="171">
        <v>131</v>
      </c>
      <c r="I46" s="151"/>
      <c r="J46" s="152"/>
      <c r="K46" s="154"/>
      <c r="L46" s="154"/>
    </row>
    <row r="47" spans="2:12" ht="21.75" customHeight="1" x14ac:dyDescent="0.3">
      <c r="B47" s="385"/>
      <c r="C47" s="383"/>
      <c r="D47" s="370"/>
      <c r="E47" s="383"/>
      <c r="F47" s="383"/>
      <c r="G47" s="219" t="s">
        <v>247</v>
      </c>
      <c r="H47" s="171">
        <v>129</v>
      </c>
      <c r="I47" s="151"/>
      <c r="J47" s="152"/>
      <c r="K47" s="154"/>
      <c r="L47" s="154"/>
    </row>
    <row r="48" spans="2:12" ht="21.75" customHeight="1" x14ac:dyDescent="0.3">
      <c r="B48" s="385"/>
      <c r="C48" s="383"/>
      <c r="D48" s="370"/>
      <c r="E48" s="383"/>
      <c r="F48" s="383"/>
      <c r="G48" s="219" t="s">
        <v>248</v>
      </c>
      <c r="H48" s="171">
        <v>201</v>
      </c>
      <c r="I48" s="151"/>
      <c r="J48" s="152"/>
      <c r="K48" s="154"/>
      <c r="L48" s="154"/>
    </row>
    <row r="49" spans="2:12" ht="21.75" customHeight="1" x14ac:dyDescent="0.3">
      <c r="B49" s="385"/>
      <c r="C49" s="383"/>
      <c r="D49" s="370"/>
      <c r="E49" s="383" t="s">
        <v>249</v>
      </c>
      <c r="F49" s="383">
        <f>SUM(H49:H51)</f>
        <v>944</v>
      </c>
      <c r="G49" s="219" t="s">
        <v>250</v>
      </c>
      <c r="H49" s="171">
        <v>103</v>
      </c>
      <c r="I49" s="151"/>
      <c r="J49" s="152"/>
      <c r="K49" s="154"/>
      <c r="L49" s="154"/>
    </row>
    <row r="50" spans="2:12" ht="21.75" customHeight="1" x14ac:dyDescent="0.3">
      <c r="B50" s="385"/>
      <c r="C50" s="383"/>
      <c r="D50" s="370"/>
      <c r="E50" s="383"/>
      <c r="F50" s="383"/>
      <c r="G50" s="219" t="s">
        <v>251</v>
      </c>
      <c r="H50" s="171">
        <v>467</v>
      </c>
      <c r="I50" s="151"/>
      <c r="J50" s="152"/>
      <c r="K50" s="154"/>
      <c r="L50" s="154"/>
    </row>
    <row r="51" spans="2:12" ht="21.75" customHeight="1" x14ac:dyDescent="0.3">
      <c r="B51" s="385"/>
      <c r="C51" s="383"/>
      <c r="D51" s="370"/>
      <c r="E51" s="383"/>
      <c r="F51" s="383"/>
      <c r="G51" s="219" t="s">
        <v>252</v>
      </c>
      <c r="H51" s="171">
        <v>374</v>
      </c>
      <c r="I51" s="151"/>
      <c r="J51" s="152"/>
      <c r="K51" s="154"/>
      <c r="L51" s="154"/>
    </row>
    <row r="52" spans="2:12" ht="21.75" customHeight="1" x14ac:dyDescent="0.3">
      <c r="B52" s="385"/>
      <c r="C52" s="383"/>
      <c r="D52" s="370"/>
      <c r="E52" s="383" t="s">
        <v>253</v>
      </c>
      <c r="F52" s="383">
        <f>+H52+H53+H54</f>
        <v>159</v>
      </c>
      <c r="G52" s="219" t="s">
        <v>254</v>
      </c>
      <c r="H52" s="171">
        <v>92</v>
      </c>
      <c r="I52" s="151"/>
      <c r="J52" s="152"/>
      <c r="K52" s="154"/>
      <c r="L52" s="154"/>
    </row>
    <row r="53" spans="2:12" ht="21.75" customHeight="1" x14ac:dyDescent="0.3">
      <c r="B53" s="385"/>
      <c r="C53" s="383"/>
      <c r="D53" s="370"/>
      <c r="E53" s="383"/>
      <c r="F53" s="383"/>
      <c r="G53" s="219" t="s">
        <v>255</v>
      </c>
      <c r="H53" s="171">
        <v>45</v>
      </c>
      <c r="I53" s="151"/>
      <c r="J53" s="152"/>
    </row>
    <row r="54" spans="2:12" ht="21.75" customHeight="1" x14ac:dyDescent="0.3">
      <c r="B54" s="385"/>
      <c r="C54" s="383"/>
      <c r="D54" s="370"/>
      <c r="E54" s="383"/>
      <c r="F54" s="383"/>
      <c r="G54" s="219" t="s">
        <v>256</v>
      </c>
      <c r="H54" s="171">
        <v>22</v>
      </c>
      <c r="I54" s="151"/>
      <c r="J54" s="152"/>
    </row>
    <row r="55" spans="2:12" ht="21.75" customHeight="1" x14ac:dyDescent="0.3">
      <c r="B55" s="385"/>
      <c r="C55" s="383" t="s">
        <v>52</v>
      </c>
      <c r="D55" s="370">
        <f>F55+F58+F61+F64</f>
        <v>2206</v>
      </c>
      <c r="E55" s="383" t="s">
        <v>257</v>
      </c>
      <c r="F55" s="383">
        <f>+H55+H56+H57</f>
        <v>475</v>
      </c>
      <c r="G55" s="219" t="s">
        <v>258</v>
      </c>
      <c r="H55" s="171">
        <v>76</v>
      </c>
      <c r="I55" s="151"/>
      <c r="J55" s="152"/>
    </row>
    <row r="56" spans="2:12" ht="21.75" customHeight="1" x14ac:dyDescent="0.3">
      <c r="B56" s="385"/>
      <c r="C56" s="383"/>
      <c r="D56" s="370"/>
      <c r="E56" s="383"/>
      <c r="F56" s="383"/>
      <c r="G56" s="219" t="s">
        <v>259</v>
      </c>
      <c r="H56" s="171">
        <v>264</v>
      </c>
      <c r="I56" s="151"/>
      <c r="J56" s="152"/>
    </row>
    <row r="57" spans="2:12" ht="21.75" customHeight="1" x14ac:dyDescent="0.3">
      <c r="B57" s="385"/>
      <c r="C57" s="383"/>
      <c r="D57" s="370"/>
      <c r="E57" s="383"/>
      <c r="F57" s="383"/>
      <c r="G57" s="219" t="s">
        <v>260</v>
      </c>
      <c r="H57" s="171">
        <v>135</v>
      </c>
      <c r="I57" s="151"/>
      <c r="J57" s="152"/>
    </row>
    <row r="58" spans="2:12" ht="21.75" customHeight="1" x14ac:dyDescent="0.3">
      <c r="B58" s="385"/>
      <c r="C58" s="383"/>
      <c r="D58" s="370"/>
      <c r="E58" s="383" t="s">
        <v>261</v>
      </c>
      <c r="F58" s="383">
        <f>+H58+H59+H60</f>
        <v>189</v>
      </c>
      <c r="G58" s="219" t="s">
        <v>262</v>
      </c>
      <c r="H58" s="171">
        <v>51</v>
      </c>
      <c r="I58" s="151"/>
      <c r="J58" s="152"/>
    </row>
    <row r="59" spans="2:12" ht="21.75" customHeight="1" x14ac:dyDescent="0.3">
      <c r="B59" s="385"/>
      <c r="C59" s="383"/>
      <c r="D59" s="370"/>
      <c r="E59" s="383"/>
      <c r="F59" s="383"/>
      <c r="G59" s="219" t="s">
        <v>263</v>
      </c>
      <c r="H59" s="171">
        <v>35</v>
      </c>
      <c r="I59" s="151"/>
      <c r="J59" s="152"/>
    </row>
    <row r="60" spans="2:12" ht="21.75" customHeight="1" x14ac:dyDescent="0.3">
      <c r="B60" s="385"/>
      <c r="C60" s="383"/>
      <c r="D60" s="370"/>
      <c r="E60" s="383"/>
      <c r="F60" s="383"/>
      <c r="G60" s="219" t="s">
        <v>264</v>
      </c>
      <c r="H60" s="171">
        <v>103</v>
      </c>
      <c r="I60" s="151"/>
      <c r="J60" s="152"/>
    </row>
    <row r="61" spans="2:12" ht="21.75" customHeight="1" x14ac:dyDescent="0.3">
      <c r="B61" s="385"/>
      <c r="C61" s="383"/>
      <c r="D61" s="370"/>
      <c r="E61" s="383" t="s">
        <v>265</v>
      </c>
      <c r="F61" s="383">
        <f>H61+H62+H63</f>
        <v>886</v>
      </c>
      <c r="G61" s="219" t="s">
        <v>266</v>
      </c>
      <c r="H61" s="171">
        <v>281</v>
      </c>
      <c r="I61" s="151"/>
      <c r="J61" s="152"/>
    </row>
    <row r="62" spans="2:12" ht="21.75" customHeight="1" x14ac:dyDescent="0.3">
      <c r="B62" s="385"/>
      <c r="C62" s="383"/>
      <c r="D62" s="370"/>
      <c r="E62" s="383"/>
      <c r="F62" s="383"/>
      <c r="G62" s="219" t="s">
        <v>267</v>
      </c>
      <c r="H62" s="171">
        <v>378</v>
      </c>
      <c r="I62" s="151"/>
      <c r="J62" s="152"/>
    </row>
    <row r="63" spans="2:12" ht="21.75" customHeight="1" x14ac:dyDescent="0.3">
      <c r="B63" s="385"/>
      <c r="C63" s="383"/>
      <c r="D63" s="370"/>
      <c r="E63" s="383"/>
      <c r="F63" s="383"/>
      <c r="G63" s="219" t="s">
        <v>268</v>
      </c>
      <c r="H63" s="171">
        <v>227</v>
      </c>
      <c r="I63" s="151"/>
      <c r="J63" s="152"/>
    </row>
    <row r="64" spans="2:12" ht="21.75" customHeight="1" x14ac:dyDescent="0.3">
      <c r="B64" s="385"/>
      <c r="C64" s="383"/>
      <c r="D64" s="370"/>
      <c r="E64" s="383" t="s">
        <v>269</v>
      </c>
      <c r="F64" s="383">
        <f>+H64+H65+H66+H67</f>
        <v>656</v>
      </c>
      <c r="G64" s="219" t="s">
        <v>270</v>
      </c>
      <c r="H64" s="171">
        <v>211</v>
      </c>
      <c r="I64" s="151"/>
      <c r="J64" s="152"/>
    </row>
    <row r="65" spans="2:10" ht="21.75" customHeight="1" x14ac:dyDescent="0.3">
      <c r="B65" s="385"/>
      <c r="C65" s="383"/>
      <c r="D65" s="370"/>
      <c r="E65" s="383"/>
      <c r="F65" s="383"/>
      <c r="G65" s="219" t="s">
        <v>271</v>
      </c>
      <c r="H65" s="171">
        <v>90</v>
      </c>
      <c r="I65" s="151"/>
      <c r="J65" s="384"/>
    </row>
    <row r="66" spans="2:10" ht="21.75" customHeight="1" x14ac:dyDescent="0.3">
      <c r="B66" s="385"/>
      <c r="C66" s="383"/>
      <c r="D66" s="370"/>
      <c r="E66" s="383"/>
      <c r="F66" s="383"/>
      <c r="G66" s="219" t="s">
        <v>272</v>
      </c>
      <c r="H66" s="171">
        <v>246</v>
      </c>
      <c r="I66" s="151"/>
      <c r="J66" s="384"/>
    </row>
    <row r="67" spans="2:10" ht="21.75" customHeight="1" x14ac:dyDescent="0.3">
      <c r="B67" s="385"/>
      <c r="C67" s="383"/>
      <c r="D67" s="370"/>
      <c r="E67" s="383"/>
      <c r="F67" s="383"/>
      <c r="G67" s="219" t="s">
        <v>273</v>
      </c>
      <c r="H67" s="171">
        <v>109</v>
      </c>
      <c r="I67" s="151"/>
      <c r="J67" s="14"/>
    </row>
    <row r="68" spans="2:10" ht="42.75" customHeight="1" x14ac:dyDescent="0.3">
      <c r="B68" s="369" t="s">
        <v>14</v>
      </c>
      <c r="C68" s="370"/>
      <c r="D68" s="155">
        <f>SUM(D40:D67)</f>
        <v>4627</v>
      </c>
      <c r="E68" s="156"/>
      <c r="F68" s="220">
        <f>SUM(F40:F67)</f>
        <v>4627</v>
      </c>
      <c r="G68" s="157"/>
      <c r="H68" s="172">
        <f>SUM(H40:H67)</f>
        <v>4627</v>
      </c>
      <c r="I68" s="151"/>
    </row>
    <row r="69" spans="2:10" ht="48.75" customHeight="1" x14ac:dyDescent="0.3">
      <c r="B69" s="377" t="s">
        <v>434</v>
      </c>
      <c r="C69" s="378"/>
      <c r="D69" s="378"/>
      <c r="E69" s="378"/>
      <c r="F69" s="378"/>
      <c r="G69" s="378"/>
      <c r="H69" s="379"/>
      <c r="I69" s="151"/>
    </row>
    <row r="70" spans="2:10" s="150" customFormat="1" ht="63" customHeight="1" x14ac:dyDescent="0.35">
      <c r="B70" s="169" t="s">
        <v>19</v>
      </c>
      <c r="C70" s="147" t="s">
        <v>135</v>
      </c>
      <c r="D70" s="147" t="s">
        <v>191</v>
      </c>
      <c r="E70" s="147" t="s">
        <v>192</v>
      </c>
      <c r="F70" s="147" t="s">
        <v>191</v>
      </c>
      <c r="G70" s="147" t="s">
        <v>193</v>
      </c>
      <c r="H70" s="170" t="s">
        <v>191</v>
      </c>
      <c r="I70" s="158"/>
      <c r="J70" s="149"/>
    </row>
    <row r="71" spans="2:10" s="150" customFormat="1" ht="30.75" customHeight="1" x14ac:dyDescent="0.35">
      <c r="B71" s="374" t="s">
        <v>21</v>
      </c>
      <c r="C71" s="371" t="s">
        <v>118</v>
      </c>
      <c r="D71" s="381">
        <f>SUM(F71:F79)</f>
        <v>535</v>
      </c>
      <c r="E71" s="382" t="s">
        <v>274</v>
      </c>
      <c r="F71" s="380">
        <f>SUM(H71:H74)</f>
        <v>279</v>
      </c>
      <c r="G71" s="221" t="s">
        <v>275</v>
      </c>
      <c r="H71" s="171">
        <v>131</v>
      </c>
      <c r="I71" s="158"/>
      <c r="J71" s="149"/>
    </row>
    <row r="72" spans="2:10" s="150" customFormat="1" ht="30.75" customHeight="1" x14ac:dyDescent="0.35">
      <c r="B72" s="374"/>
      <c r="C72" s="371"/>
      <c r="D72" s="381"/>
      <c r="E72" s="382"/>
      <c r="F72" s="380"/>
      <c r="G72" s="221" t="s">
        <v>276</v>
      </c>
      <c r="H72" s="171">
        <v>51</v>
      </c>
      <c r="I72" s="158"/>
      <c r="J72" s="149"/>
    </row>
    <row r="73" spans="2:10" s="150" customFormat="1" ht="30.75" customHeight="1" x14ac:dyDescent="0.35">
      <c r="B73" s="374"/>
      <c r="C73" s="371"/>
      <c r="D73" s="381"/>
      <c r="E73" s="380"/>
      <c r="F73" s="380"/>
      <c r="G73" s="221" t="s">
        <v>277</v>
      </c>
      <c r="H73" s="171">
        <v>85</v>
      </c>
      <c r="I73" s="158"/>
      <c r="J73" s="149"/>
    </row>
    <row r="74" spans="2:10" s="150" customFormat="1" ht="30.75" customHeight="1" x14ac:dyDescent="0.35">
      <c r="B74" s="374"/>
      <c r="C74" s="371"/>
      <c r="D74" s="381"/>
      <c r="E74" s="380"/>
      <c r="F74" s="380"/>
      <c r="G74" s="221" t="s">
        <v>278</v>
      </c>
      <c r="H74" s="171">
        <v>12</v>
      </c>
      <c r="I74" s="158"/>
      <c r="J74" s="149"/>
    </row>
    <row r="75" spans="2:10" s="150" customFormat="1" ht="30.75" customHeight="1" x14ac:dyDescent="0.35">
      <c r="B75" s="374"/>
      <c r="C75" s="371"/>
      <c r="D75" s="381"/>
      <c r="E75" s="380" t="s">
        <v>279</v>
      </c>
      <c r="F75" s="380">
        <f>SUM(H75:H79)</f>
        <v>256</v>
      </c>
      <c r="G75" s="221" t="s">
        <v>280</v>
      </c>
      <c r="H75" s="171">
        <v>49</v>
      </c>
      <c r="I75" s="158"/>
      <c r="J75" s="149"/>
    </row>
    <row r="76" spans="2:10" s="150" customFormat="1" ht="30.75" customHeight="1" x14ac:dyDescent="0.35">
      <c r="B76" s="374"/>
      <c r="C76" s="371"/>
      <c r="D76" s="381"/>
      <c r="E76" s="380"/>
      <c r="F76" s="380"/>
      <c r="G76" s="221" t="s">
        <v>281</v>
      </c>
      <c r="H76" s="171">
        <v>76</v>
      </c>
      <c r="I76" s="158"/>
      <c r="J76" s="149"/>
    </row>
    <row r="77" spans="2:10" s="150" customFormat="1" ht="30.75" customHeight="1" x14ac:dyDescent="0.35">
      <c r="B77" s="374"/>
      <c r="C77" s="371"/>
      <c r="D77" s="381"/>
      <c r="E77" s="380"/>
      <c r="F77" s="380"/>
      <c r="G77" s="221" t="s">
        <v>282</v>
      </c>
      <c r="H77" s="171">
        <v>14</v>
      </c>
      <c r="I77" s="158"/>
      <c r="J77" s="149"/>
    </row>
    <row r="78" spans="2:10" s="150" customFormat="1" ht="30.75" customHeight="1" x14ac:dyDescent="0.35">
      <c r="B78" s="374"/>
      <c r="C78" s="371"/>
      <c r="D78" s="381"/>
      <c r="E78" s="380"/>
      <c r="F78" s="380"/>
      <c r="G78" s="221" t="s">
        <v>283</v>
      </c>
      <c r="H78" s="171">
        <v>90</v>
      </c>
      <c r="I78" s="158"/>
      <c r="J78" s="149"/>
    </row>
    <row r="79" spans="2:10" s="150" customFormat="1" ht="30.75" customHeight="1" x14ac:dyDescent="0.35">
      <c r="B79" s="374"/>
      <c r="C79" s="371"/>
      <c r="D79" s="381"/>
      <c r="E79" s="380"/>
      <c r="F79" s="380"/>
      <c r="G79" s="221" t="s">
        <v>284</v>
      </c>
      <c r="H79" s="171">
        <v>27</v>
      </c>
      <c r="I79" s="158"/>
      <c r="J79" s="149"/>
    </row>
    <row r="80" spans="2:10" s="150" customFormat="1" ht="30.75" customHeight="1" x14ac:dyDescent="0.35">
      <c r="B80" s="374"/>
      <c r="C80" s="371" t="s">
        <v>285</v>
      </c>
      <c r="D80" s="381">
        <f>SUM(F80:F97)</f>
        <v>502</v>
      </c>
      <c r="E80" s="380" t="s">
        <v>286</v>
      </c>
      <c r="F80" s="380">
        <f>SUM(H80:H85)</f>
        <v>171</v>
      </c>
      <c r="G80" s="221" t="s">
        <v>287</v>
      </c>
      <c r="H80" s="171">
        <v>14</v>
      </c>
      <c r="I80" s="158"/>
      <c r="J80" s="149"/>
    </row>
    <row r="81" spans="2:10" s="150" customFormat="1" ht="30.75" customHeight="1" x14ac:dyDescent="0.35">
      <c r="B81" s="374"/>
      <c r="C81" s="371"/>
      <c r="D81" s="381"/>
      <c r="E81" s="380"/>
      <c r="F81" s="380"/>
      <c r="G81" s="221" t="s">
        <v>288</v>
      </c>
      <c r="H81" s="171">
        <v>4</v>
      </c>
      <c r="I81" s="158"/>
      <c r="J81" s="149"/>
    </row>
    <row r="82" spans="2:10" s="150" customFormat="1" ht="30.75" customHeight="1" x14ac:dyDescent="0.35">
      <c r="B82" s="374"/>
      <c r="C82" s="371"/>
      <c r="D82" s="381"/>
      <c r="E82" s="380"/>
      <c r="F82" s="380"/>
      <c r="G82" s="221" t="s">
        <v>289</v>
      </c>
      <c r="H82" s="171">
        <v>2</v>
      </c>
      <c r="I82" s="158"/>
      <c r="J82" s="149"/>
    </row>
    <row r="83" spans="2:10" s="150" customFormat="1" ht="30.75" customHeight="1" x14ac:dyDescent="0.35">
      <c r="B83" s="374"/>
      <c r="C83" s="371"/>
      <c r="D83" s="381"/>
      <c r="E83" s="380"/>
      <c r="F83" s="380"/>
      <c r="G83" s="221" t="s">
        <v>290</v>
      </c>
      <c r="H83" s="171">
        <v>80</v>
      </c>
      <c r="I83" s="158"/>
      <c r="J83" s="149"/>
    </row>
    <row r="84" spans="2:10" s="150" customFormat="1" ht="30.75" customHeight="1" x14ac:dyDescent="0.35">
      <c r="B84" s="374"/>
      <c r="C84" s="371"/>
      <c r="D84" s="381"/>
      <c r="E84" s="380"/>
      <c r="F84" s="380"/>
      <c r="G84" s="221" t="s">
        <v>291</v>
      </c>
      <c r="H84" s="171">
        <v>55</v>
      </c>
      <c r="I84" s="158"/>
      <c r="J84" s="149"/>
    </row>
    <row r="85" spans="2:10" s="150" customFormat="1" ht="30.75" customHeight="1" x14ac:dyDescent="0.35">
      <c r="B85" s="374"/>
      <c r="C85" s="371"/>
      <c r="D85" s="381"/>
      <c r="E85" s="380"/>
      <c r="F85" s="380"/>
      <c r="G85" s="221" t="s">
        <v>292</v>
      </c>
      <c r="H85" s="171">
        <v>16</v>
      </c>
      <c r="I85" s="158"/>
      <c r="J85" s="149"/>
    </row>
    <row r="86" spans="2:10" s="150" customFormat="1" ht="30.75" customHeight="1" x14ac:dyDescent="0.35">
      <c r="B86" s="374"/>
      <c r="C86" s="371"/>
      <c r="D86" s="381"/>
      <c r="E86" s="380" t="s">
        <v>293</v>
      </c>
      <c r="F86" s="380">
        <f>H86+H87+H88</f>
        <v>100</v>
      </c>
      <c r="G86" s="221" t="s">
        <v>294</v>
      </c>
      <c r="H86" s="171">
        <v>4</v>
      </c>
      <c r="I86" s="158"/>
      <c r="J86" s="149"/>
    </row>
    <row r="87" spans="2:10" s="150" customFormat="1" ht="30.75" customHeight="1" x14ac:dyDescent="0.35">
      <c r="B87" s="374"/>
      <c r="C87" s="371"/>
      <c r="D87" s="381"/>
      <c r="E87" s="380"/>
      <c r="F87" s="380"/>
      <c r="G87" s="221" t="s">
        <v>295</v>
      </c>
      <c r="H87" s="171">
        <v>12</v>
      </c>
      <c r="I87" s="158"/>
      <c r="J87" s="149"/>
    </row>
    <row r="88" spans="2:10" s="150" customFormat="1" ht="30.75" customHeight="1" x14ac:dyDescent="0.35">
      <c r="B88" s="374"/>
      <c r="C88" s="371"/>
      <c r="D88" s="381"/>
      <c r="E88" s="380"/>
      <c r="F88" s="380"/>
      <c r="G88" s="221" t="s">
        <v>296</v>
      </c>
      <c r="H88" s="171">
        <v>84</v>
      </c>
      <c r="I88" s="158"/>
      <c r="J88" s="149"/>
    </row>
    <row r="89" spans="2:10" s="150" customFormat="1" ht="30.75" customHeight="1" x14ac:dyDescent="0.35">
      <c r="B89" s="374"/>
      <c r="C89" s="371"/>
      <c r="D89" s="381"/>
      <c r="E89" s="380" t="s">
        <v>297</v>
      </c>
      <c r="F89" s="380">
        <f>SUM(H89:H92)</f>
        <v>171</v>
      </c>
      <c r="G89" s="221" t="s">
        <v>298</v>
      </c>
      <c r="H89" s="171">
        <v>46</v>
      </c>
      <c r="I89" s="158"/>
      <c r="J89" s="149"/>
    </row>
    <row r="90" spans="2:10" s="150" customFormat="1" ht="30.75" customHeight="1" x14ac:dyDescent="0.35">
      <c r="B90" s="374"/>
      <c r="C90" s="371"/>
      <c r="D90" s="381"/>
      <c r="E90" s="380"/>
      <c r="F90" s="380"/>
      <c r="G90" s="221" t="s">
        <v>299</v>
      </c>
      <c r="H90" s="171">
        <v>56</v>
      </c>
      <c r="I90" s="158"/>
      <c r="J90" s="149"/>
    </row>
    <row r="91" spans="2:10" s="150" customFormat="1" ht="30.75" customHeight="1" x14ac:dyDescent="0.35">
      <c r="B91" s="374"/>
      <c r="C91" s="371"/>
      <c r="D91" s="381"/>
      <c r="E91" s="380"/>
      <c r="F91" s="380"/>
      <c r="G91" s="221" t="s">
        <v>300</v>
      </c>
      <c r="H91" s="171">
        <v>32</v>
      </c>
      <c r="I91" s="158"/>
      <c r="J91" s="149"/>
    </row>
    <row r="92" spans="2:10" s="150" customFormat="1" ht="30.75" customHeight="1" x14ac:dyDescent="0.35">
      <c r="B92" s="374"/>
      <c r="C92" s="371"/>
      <c r="D92" s="381"/>
      <c r="E92" s="380"/>
      <c r="F92" s="380"/>
      <c r="G92" s="221" t="s">
        <v>301</v>
      </c>
      <c r="H92" s="171">
        <v>37</v>
      </c>
      <c r="I92" s="158"/>
      <c r="J92" s="149"/>
    </row>
    <row r="93" spans="2:10" s="150" customFormat="1" ht="30.75" customHeight="1" x14ac:dyDescent="0.35">
      <c r="B93" s="374"/>
      <c r="C93" s="371"/>
      <c r="D93" s="381"/>
      <c r="E93" s="380" t="s">
        <v>302</v>
      </c>
      <c r="F93" s="380">
        <f>SUM(H93:H97)</f>
        <v>60</v>
      </c>
      <c r="G93" s="221" t="s">
        <v>303</v>
      </c>
      <c r="H93" s="171">
        <v>44</v>
      </c>
      <c r="I93" s="158"/>
      <c r="J93" s="149"/>
    </row>
    <row r="94" spans="2:10" s="150" customFormat="1" ht="30.75" customHeight="1" x14ac:dyDescent="0.35">
      <c r="B94" s="374"/>
      <c r="C94" s="371"/>
      <c r="D94" s="381"/>
      <c r="E94" s="380"/>
      <c r="F94" s="380"/>
      <c r="G94" s="221" t="s">
        <v>304</v>
      </c>
      <c r="H94" s="171">
        <v>9</v>
      </c>
      <c r="I94" s="158"/>
      <c r="J94" s="149"/>
    </row>
    <row r="95" spans="2:10" s="150" customFormat="1" ht="30.75" customHeight="1" x14ac:dyDescent="0.35">
      <c r="B95" s="374"/>
      <c r="C95" s="371"/>
      <c r="D95" s="381"/>
      <c r="E95" s="380"/>
      <c r="F95" s="380"/>
      <c r="G95" s="221" t="s">
        <v>305</v>
      </c>
      <c r="H95" s="171">
        <v>2</v>
      </c>
      <c r="I95" s="158"/>
      <c r="J95" s="149"/>
    </row>
    <row r="96" spans="2:10" s="150" customFormat="1" ht="30.75" customHeight="1" x14ac:dyDescent="0.35">
      <c r="B96" s="374"/>
      <c r="C96" s="371"/>
      <c r="D96" s="381"/>
      <c r="E96" s="380"/>
      <c r="F96" s="380"/>
      <c r="G96" s="221" t="s">
        <v>306</v>
      </c>
      <c r="H96" s="171">
        <v>2</v>
      </c>
      <c r="I96" s="158"/>
      <c r="J96" s="149"/>
    </row>
    <row r="97" spans="2:10" s="150" customFormat="1" ht="24.75" customHeight="1" x14ac:dyDescent="0.35">
      <c r="B97" s="374"/>
      <c r="C97" s="371"/>
      <c r="D97" s="381"/>
      <c r="E97" s="380"/>
      <c r="F97" s="380"/>
      <c r="G97" s="221" t="s">
        <v>307</v>
      </c>
      <c r="H97" s="171">
        <v>3</v>
      </c>
      <c r="I97" s="158"/>
      <c r="J97" s="149"/>
    </row>
    <row r="98" spans="2:10" s="150" customFormat="1" ht="30.75" customHeight="1" x14ac:dyDescent="0.35">
      <c r="B98" s="374"/>
      <c r="C98" s="371" t="s">
        <v>308</v>
      </c>
      <c r="D98" s="381">
        <f>+F98+F101+F106+F111</f>
        <v>217</v>
      </c>
      <c r="E98" s="380" t="s">
        <v>309</v>
      </c>
      <c r="F98" s="380">
        <f>+H98+H99+H100</f>
        <v>58</v>
      </c>
      <c r="G98" s="221" t="s">
        <v>310</v>
      </c>
      <c r="H98" s="171">
        <v>38</v>
      </c>
      <c r="I98" s="158"/>
      <c r="J98" s="149"/>
    </row>
    <row r="99" spans="2:10" s="150" customFormat="1" ht="30.75" customHeight="1" x14ac:dyDescent="0.35">
      <c r="B99" s="374"/>
      <c r="C99" s="371"/>
      <c r="D99" s="381"/>
      <c r="E99" s="380"/>
      <c r="F99" s="380"/>
      <c r="G99" s="221" t="s">
        <v>311</v>
      </c>
      <c r="H99" s="171">
        <v>10</v>
      </c>
      <c r="I99" s="158"/>
      <c r="J99" s="149"/>
    </row>
    <row r="100" spans="2:10" s="150" customFormat="1" ht="30.75" customHeight="1" x14ac:dyDescent="0.35">
      <c r="B100" s="374"/>
      <c r="C100" s="371"/>
      <c r="D100" s="381"/>
      <c r="E100" s="380"/>
      <c r="F100" s="380"/>
      <c r="G100" s="221" t="s">
        <v>312</v>
      </c>
      <c r="H100" s="171">
        <v>10</v>
      </c>
      <c r="I100" s="158"/>
      <c r="J100" s="149"/>
    </row>
    <row r="101" spans="2:10" s="150" customFormat="1" ht="30.75" customHeight="1" x14ac:dyDescent="0.35">
      <c r="B101" s="374"/>
      <c r="C101" s="371"/>
      <c r="D101" s="381"/>
      <c r="E101" s="380" t="s">
        <v>313</v>
      </c>
      <c r="F101" s="380">
        <f>+H101+H102+H103+H104+H105</f>
        <v>19</v>
      </c>
      <c r="G101" s="221" t="s">
        <v>314</v>
      </c>
      <c r="H101" s="171">
        <v>7</v>
      </c>
      <c r="I101" s="158"/>
      <c r="J101" s="149"/>
    </row>
    <row r="102" spans="2:10" s="150" customFormat="1" ht="30.75" customHeight="1" x14ac:dyDescent="0.35">
      <c r="B102" s="374"/>
      <c r="C102" s="371"/>
      <c r="D102" s="381"/>
      <c r="E102" s="380"/>
      <c r="F102" s="380"/>
      <c r="G102" s="221" t="s">
        <v>315</v>
      </c>
      <c r="H102" s="171">
        <v>2</v>
      </c>
      <c r="I102" s="158"/>
      <c r="J102" s="149"/>
    </row>
    <row r="103" spans="2:10" s="150" customFormat="1" ht="30.75" customHeight="1" x14ac:dyDescent="0.35">
      <c r="B103" s="374"/>
      <c r="C103" s="371"/>
      <c r="D103" s="381"/>
      <c r="E103" s="380"/>
      <c r="F103" s="380"/>
      <c r="G103" s="221" t="s">
        <v>316</v>
      </c>
      <c r="H103" s="171">
        <v>2</v>
      </c>
      <c r="I103" s="158"/>
      <c r="J103" s="149"/>
    </row>
    <row r="104" spans="2:10" s="150" customFormat="1" ht="30.75" customHeight="1" x14ac:dyDescent="0.35">
      <c r="B104" s="374"/>
      <c r="C104" s="371"/>
      <c r="D104" s="381"/>
      <c r="E104" s="380"/>
      <c r="F104" s="380"/>
      <c r="G104" s="221" t="s">
        <v>317</v>
      </c>
      <c r="H104" s="171">
        <v>8</v>
      </c>
      <c r="I104" s="158"/>
      <c r="J104" s="149"/>
    </row>
    <row r="105" spans="2:10" s="150" customFormat="1" ht="30.75" customHeight="1" x14ac:dyDescent="0.35">
      <c r="B105" s="374"/>
      <c r="C105" s="371"/>
      <c r="D105" s="381"/>
      <c r="E105" s="380"/>
      <c r="F105" s="380"/>
      <c r="G105" s="221" t="s">
        <v>318</v>
      </c>
      <c r="H105" s="171">
        <v>0</v>
      </c>
      <c r="I105" s="158"/>
      <c r="J105" s="149"/>
    </row>
    <row r="106" spans="2:10" s="150" customFormat="1" ht="30.75" customHeight="1" x14ac:dyDescent="0.35">
      <c r="B106" s="374"/>
      <c r="C106" s="371"/>
      <c r="D106" s="381"/>
      <c r="E106" s="380" t="s">
        <v>319</v>
      </c>
      <c r="F106" s="380">
        <f>SUM(H106:H110)</f>
        <v>89</v>
      </c>
      <c r="G106" s="221" t="s">
        <v>320</v>
      </c>
      <c r="H106" s="171">
        <v>4</v>
      </c>
      <c r="I106" s="158"/>
      <c r="J106" s="149"/>
    </row>
    <row r="107" spans="2:10" s="150" customFormat="1" ht="30.75" customHeight="1" x14ac:dyDescent="0.35">
      <c r="B107" s="374"/>
      <c r="C107" s="371"/>
      <c r="D107" s="381"/>
      <c r="E107" s="380"/>
      <c r="F107" s="380"/>
      <c r="G107" s="221" t="s">
        <v>321</v>
      </c>
      <c r="H107" s="171">
        <v>13</v>
      </c>
      <c r="I107" s="158"/>
      <c r="J107" s="149"/>
    </row>
    <row r="108" spans="2:10" s="150" customFormat="1" ht="30.75" customHeight="1" x14ac:dyDescent="0.35">
      <c r="B108" s="374"/>
      <c r="C108" s="371"/>
      <c r="D108" s="381"/>
      <c r="E108" s="380"/>
      <c r="F108" s="380"/>
      <c r="G108" s="221" t="s">
        <v>322</v>
      </c>
      <c r="H108" s="171">
        <v>0</v>
      </c>
      <c r="I108" s="158"/>
      <c r="J108" s="149"/>
    </row>
    <row r="109" spans="2:10" s="150" customFormat="1" ht="30.75" customHeight="1" x14ac:dyDescent="0.35">
      <c r="B109" s="374"/>
      <c r="C109" s="371"/>
      <c r="D109" s="381"/>
      <c r="E109" s="380"/>
      <c r="F109" s="380"/>
      <c r="G109" s="221" t="s">
        <v>323</v>
      </c>
      <c r="H109" s="171">
        <v>42</v>
      </c>
      <c r="I109" s="158"/>
      <c r="J109" s="149"/>
    </row>
    <row r="110" spans="2:10" s="150" customFormat="1" ht="27" customHeight="1" x14ac:dyDescent="0.35">
      <c r="B110" s="374"/>
      <c r="C110" s="371"/>
      <c r="D110" s="381"/>
      <c r="E110" s="380"/>
      <c r="F110" s="380"/>
      <c r="G110" s="221" t="s">
        <v>324</v>
      </c>
      <c r="H110" s="171">
        <v>30</v>
      </c>
      <c r="I110" s="158"/>
      <c r="J110" s="149"/>
    </row>
    <row r="111" spans="2:10" s="150" customFormat="1" ht="30.75" customHeight="1" x14ac:dyDescent="0.35">
      <c r="B111" s="374"/>
      <c r="C111" s="371"/>
      <c r="D111" s="381"/>
      <c r="E111" s="380" t="s">
        <v>325</v>
      </c>
      <c r="F111" s="380">
        <f>+H111+H112+H113+H114</f>
        <v>51</v>
      </c>
      <c r="G111" s="221" t="s">
        <v>326</v>
      </c>
      <c r="H111" s="171">
        <v>43</v>
      </c>
      <c r="I111" s="158"/>
      <c r="J111" s="149"/>
    </row>
    <row r="112" spans="2:10" s="150" customFormat="1" ht="30.75" customHeight="1" x14ac:dyDescent="0.35">
      <c r="B112" s="374"/>
      <c r="C112" s="371"/>
      <c r="D112" s="381"/>
      <c r="E112" s="380"/>
      <c r="F112" s="380"/>
      <c r="G112" s="221" t="s">
        <v>327</v>
      </c>
      <c r="H112" s="171">
        <v>3</v>
      </c>
      <c r="I112" s="158"/>
      <c r="J112" s="149"/>
    </row>
    <row r="113" spans="2:10" s="150" customFormat="1" ht="30.75" customHeight="1" x14ac:dyDescent="0.35">
      <c r="B113" s="374"/>
      <c r="C113" s="371"/>
      <c r="D113" s="381"/>
      <c r="E113" s="380"/>
      <c r="F113" s="380"/>
      <c r="G113" s="221" t="s">
        <v>328</v>
      </c>
      <c r="H113" s="171">
        <v>2</v>
      </c>
      <c r="I113" s="158"/>
      <c r="J113" s="149"/>
    </row>
    <row r="114" spans="2:10" s="150" customFormat="1" ht="25.5" customHeight="1" x14ac:dyDescent="0.35">
      <c r="B114" s="374"/>
      <c r="C114" s="371"/>
      <c r="D114" s="381"/>
      <c r="E114" s="380"/>
      <c r="F114" s="380"/>
      <c r="G114" s="221" t="s">
        <v>329</v>
      </c>
      <c r="H114" s="171">
        <v>3</v>
      </c>
      <c r="I114" s="158"/>
      <c r="J114" s="149"/>
    </row>
    <row r="115" spans="2:10" s="150" customFormat="1" ht="42" customHeight="1" x14ac:dyDescent="0.35">
      <c r="B115" s="375" t="s">
        <v>14</v>
      </c>
      <c r="C115" s="376"/>
      <c r="D115" s="220">
        <f>SUM(D71:D114)</f>
        <v>1254</v>
      </c>
      <c r="E115" s="159"/>
      <c r="F115" s="220">
        <f>SUM(F71:F114)</f>
        <v>1254</v>
      </c>
      <c r="G115" s="220"/>
      <c r="H115" s="172">
        <f>SUM(H71:H114)</f>
        <v>1254</v>
      </c>
      <c r="I115" s="158"/>
      <c r="J115" s="149"/>
    </row>
    <row r="116" spans="2:10" ht="59.25" customHeight="1" x14ac:dyDescent="0.25">
      <c r="B116" s="377" t="s">
        <v>435</v>
      </c>
      <c r="C116" s="378"/>
      <c r="D116" s="378"/>
      <c r="E116" s="378"/>
      <c r="F116" s="378"/>
      <c r="G116" s="378"/>
      <c r="H116" s="379"/>
    </row>
    <row r="117" spans="2:10" s="150" customFormat="1" ht="61.5" customHeight="1" x14ac:dyDescent="0.35">
      <c r="B117" s="169" t="s">
        <v>19</v>
      </c>
      <c r="C117" s="147" t="s">
        <v>135</v>
      </c>
      <c r="D117" s="147" t="s">
        <v>191</v>
      </c>
      <c r="E117" s="147" t="s">
        <v>192</v>
      </c>
      <c r="F117" s="147" t="s">
        <v>191</v>
      </c>
      <c r="G117" s="147" t="s">
        <v>193</v>
      </c>
      <c r="H117" s="170" t="s">
        <v>191</v>
      </c>
      <c r="J117" s="149"/>
    </row>
    <row r="118" spans="2:10" s="150" customFormat="1" ht="30.75" customHeight="1" x14ac:dyDescent="0.35">
      <c r="B118" s="374" t="s">
        <v>22</v>
      </c>
      <c r="C118" s="371" t="s">
        <v>175</v>
      </c>
      <c r="D118" s="372">
        <f>SUM(F118:F136)</f>
        <v>244</v>
      </c>
      <c r="E118" s="368" t="s">
        <v>175</v>
      </c>
      <c r="F118" s="368">
        <f>SUM(H118:H124)</f>
        <v>99</v>
      </c>
      <c r="G118" s="221" t="s">
        <v>330</v>
      </c>
      <c r="H118" s="171">
        <v>43</v>
      </c>
      <c r="J118" s="149"/>
    </row>
    <row r="119" spans="2:10" s="150" customFormat="1" ht="30.75" customHeight="1" x14ac:dyDescent="0.35">
      <c r="B119" s="374"/>
      <c r="C119" s="371"/>
      <c r="D119" s="372"/>
      <c r="E119" s="368"/>
      <c r="F119" s="368"/>
      <c r="G119" s="221" t="s">
        <v>331</v>
      </c>
      <c r="H119" s="171">
        <v>22</v>
      </c>
      <c r="J119" s="149"/>
    </row>
    <row r="120" spans="2:10" s="150" customFormat="1" ht="30.75" customHeight="1" x14ac:dyDescent="0.35">
      <c r="B120" s="374"/>
      <c r="C120" s="371"/>
      <c r="D120" s="372"/>
      <c r="E120" s="368"/>
      <c r="F120" s="368"/>
      <c r="G120" s="221" t="s">
        <v>332</v>
      </c>
      <c r="H120" s="171">
        <v>5</v>
      </c>
      <c r="J120" s="149"/>
    </row>
    <row r="121" spans="2:10" s="150" customFormat="1" ht="30.75" customHeight="1" x14ac:dyDescent="0.35">
      <c r="B121" s="374"/>
      <c r="C121" s="371"/>
      <c r="D121" s="372"/>
      <c r="E121" s="368"/>
      <c r="F121" s="368"/>
      <c r="G121" s="221" t="s">
        <v>333</v>
      </c>
      <c r="H121" s="171">
        <v>4</v>
      </c>
      <c r="J121" s="149"/>
    </row>
    <row r="122" spans="2:10" s="150" customFormat="1" ht="30.75" customHeight="1" x14ac:dyDescent="0.35">
      <c r="B122" s="374"/>
      <c r="C122" s="371"/>
      <c r="D122" s="372"/>
      <c r="E122" s="368"/>
      <c r="F122" s="368"/>
      <c r="G122" s="221" t="s">
        <v>334</v>
      </c>
      <c r="H122" s="171">
        <v>1</v>
      </c>
      <c r="J122" s="149"/>
    </row>
    <row r="123" spans="2:10" s="150" customFormat="1" ht="30.75" customHeight="1" x14ac:dyDescent="0.35">
      <c r="B123" s="374"/>
      <c r="C123" s="371"/>
      <c r="D123" s="372"/>
      <c r="E123" s="368"/>
      <c r="F123" s="368"/>
      <c r="G123" s="221" t="s">
        <v>335</v>
      </c>
      <c r="H123" s="171">
        <v>19</v>
      </c>
      <c r="J123" s="149"/>
    </row>
    <row r="124" spans="2:10" s="150" customFormat="1" ht="30.75" customHeight="1" x14ac:dyDescent="0.35">
      <c r="B124" s="374"/>
      <c r="C124" s="371"/>
      <c r="D124" s="372"/>
      <c r="E124" s="368"/>
      <c r="F124" s="368"/>
      <c r="G124" s="221" t="s">
        <v>336</v>
      </c>
      <c r="H124" s="171">
        <v>5</v>
      </c>
      <c r="J124" s="149"/>
    </row>
    <row r="125" spans="2:10" s="150" customFormat="1" ht="30.75" customHeight="1" x14ac:dyDescent="0.35">
      <c r="B125" s="374"/>
      <c r="C125" s="371"/>
      <c r="D125" s="372"/>
      <c r="E125" s="368" t="s">
        <v>337</v>
      </c>
      <c r="F125" s="368">
        <f>SUM(H125:H127)</f>
        <v>50</v>
      </c>
      <c r="G125" s="221" t="s">
        <v>338</v>
      </c>
      <c r="H125" s="171">
        <v>8</v>
      </c>
      <c r="J125" s="149"/>
    </row>
    <row r="126" spans="2:10" s="150" customFormat="1" ht="30.75" customHeight="1" x14ac:dyDescent="0.35">
      <c r="B126" s="374"/>
      <c r="C126" s="371"/>
      <c r="D126" s="372"/>
      <c r="E126" s="368"/>
      <c r="F126" s="368"/>
      <c r="G126" s="221" t="s">
        <v>339</v>
      </c>
      <c r="H126" s="171">
        <v>39</v>
      </c>
      <c r="J126" s="149"/>
    </row>
    <row r="127" spans="2:10" s="150" customFormat="1" ht="30.75" customHeight="1" x14ac:dyDescent="0.35">
      <c r="B127" s="374"/>
      <c r="C127" s="371"/>
      <c r="D127" s="372"/>
      <c r="E127" s="368"/>
      <c r="F127" s="368"/>
      <c r="G127" s="221" t="s">
        <v>340</v>
      </c>
      <c r="H127" s="171">
        <v>3</v>
      </c>
      <c r="J127" s="149"/>
    </row>
    <row r="128" spans="2:10" s="150" customFormat="1" ht="30.75" customHeight="1" x14ac:dyDescent="0.35">
      <c r="B128" s="374"/>
      <c r="C128" s="371"/>
      <c r="D128" s="372"/>
      <c r="E128" s="368" t="s">
        <v>341</v>
      </c>
      <c r="F128" s="368">
        <f>+H128+H129+H130</f>
        <v>34</v>
      </c>
      <c r="G128" s="221" t="s">
        <v>342</v>
      </c>
      <c r="H128" s="171">
        <v>18</v>
      </c>
      <c r="J128" s="149"/>
    </row>
    <row r="129" spans="2:10" s="150" customFormat="1" ht="30.75" customHeight="1" x14ac:dyDescent="0.35">
      <c r="B129" s="374"/>
      <c r="C129" s="371"/>
      <c r="D129" s="372"/>
      <c r="E129" s="368"/>
      <c r="F129" s="368"/>
      <c r="G129" s="221" t="s">
        <v>343</v>
      </c>
      <c r="H129" s="171">
        <v>7</v>
      </c>
      <c r="J129" s="149"/>
    </row>
    <row r="130" spans="2:10" s="150" customFormat="1" ht="30.75" customHeight="1" x14ac:dyDescent="0.35">
      <c r="B130" s="374"/>
      <c r="C130" s="371"/>
      <c r="D130" s="372"/>
      <c r="E130" s="368"/>
      <c r="F130" s="368"/>
      <c r="G130" s="221" t="s">
        <v>344</v>
      </c>
      <c r="H130" s="171">
        <v>9</v>
      </c>
      <c r="J130" s="149"/>
    </row>
    <row r="131" spans="2:10" s="150" customFormat="1" ht="30.75" customHeight="1" x14ac:dyDescent="0.35">
      <c r="B131" s="374"/>
      <c r="C131" s="371"/>
      <c r="D131" s="372"/>
      <c r="E131" s="368" t="s">
        <v>345</v>
      </c>
      <c r="F131" s="368">
        <f>SUM(H131:H136)</f>
        <v>61</v>
      </c>
      <c r="G131" s="221" t="s">
        <v>346</v>
      </c>
      <c r="H131" s="171">
        <v>7</v>
      </c>
      <c r="J131" s="149"/>
    </row>
    <row r="132" spans="2:10" s="150" customFormat="1" ht="30.75" customHeight="1" x14ac:dyDescent="0.35">
      <c r="B132" s="374"/>
      <c r="C132" s="371"/>
      <c r="D132" s="372"/>
      <c r="E132" s="368"/>
      <c r="F132" s="368"/>
      <c r="G132" s="221" t="s">
        <v>347</v>
      </c>
      <c r="H132" s="171">
        <v>23</v>
      </c>
      <c r="J132" s="149"/>
    </row>
    <row r="133" spans="2:10" s="150" customFormat="1" ht="30.75" customHeight="1" x14ac:dyDescent="0.35">
      <c r="B133" s="374"/>
      <c r="C133" s="371"/>
      <c r="D133" s="372"/>
      <c r="E133" s="368"/>
      <c r="F133" s="368"/>
      <c r="G133" s="221" t="s">
        <v>348</v>
      </c>
      <c r="H133" s="171">
        <v>14</v>
      </c>
      <c r="J133" s="149"/>
    </row>
    <row r="134" spans="2:10" s="150" customFormat="1" ht="30.75" customHeight="1" x14ac:dyDescent="0.35">
      <c r="B134" s="374"/>
      <c r="C134" s="371"/>
      <c r="D134" s="372"/>
      <c r="E134" s="368"/>
      <c r="F134" s="368"/>
      <c r="G134" s="221" t="s">
        <v>349</v>
      </c>
      <c r="H134" s="171">
        <v>3</v>
      </c>
      <c r="J134" s="149"/>
    </row>
    <row r="135" spans="2:10" s="150" customFormat="1" ht="30.75" customHeight="1" x14ac:dyDescent="0.35">
      <c r="B135" s="374"/>
      <c r="C135" s="371"/>
      <c r="D135" s="372"/>
      <c r="E135" s="368"/>
      <c r="F135" s="368"/>
      <c r="G135" s="221" t="s">
        <v>350</v>
      </c>
      <c r="H135" s="171">
        <v>14</v>
      </c>
      <c r="J135" s="149"/>
    </row>
    <row r="136" spans="2:10" s="150" customFormat="1" ht="30.75" customHeight="1" x14ac:dyDescent="0.35">
      <c r="B136" s="374"/>
      <c r="C136" s="371"/>
      <c r="D136" s="372"/>
      <c r="E136" s="368"/>
      <c r="F136" s="368"/>
      <c r="G136" s="221" t="s">
        <v>351</v>
      </c>
      <c r="H136" s="171">
        <v>0</v>
      </c>
      <c r="J136" s="149"/>
    </row>
    <row r="137" spans="2:10" s="150" customFormat="1" ht="30.75" customHeight="1" x14ac:dyDescent="0.35">
      <c r="B137" s="374"/>
      <c r="C137" s="371" t="s">
        <v>352</v>
      </c>
      <c r="D137" s="372">
        <f>+F137+F144+F149+F154</f>
        <v>282</v>
      </c>
      <c r="E137" s="368" t="s">
        <v>352</v>
      </c>
      <c r="F137" s="373">
        <f>SUM(H137:H143)</f>
        <v>228</v>
      </c>
      <c r="G137" s="221" t="s">
        <v>353</v>
      </c>
      <c r="H137" s="171">
        <v>184</v>
      </c>
      <c r="J137" s="149"/>
    </row>
    <row r="138" spans="2:10" s="150" customFormat="1" ht="30.75" customHeight="1" x14ac:dyDescent="0.35">
      <c r="B138" s="374"/>
      <c r="C138" s="371"/>
      <c r="D138" s="372"/>
      <c r="E138" s="368"/>
      <c r="F138" s="373"/>
      <c r="G138" s="221" t="s">
        <v>354</v>
      </c>
      <c r="H138" s="171">
        <v>16</v>
      </c>
      <c r="J138" s="149"/>
    </row>
    <row r="139" spans="2:10" s="150" customFormat="1" ht="30.75" customHeight="1" x14ac:dyDescent="0.35">
      <c r="B139" s="374"/>
      <c r="C139" s="371"/>
      <c r="D139" s="372"/>
      <c r="E139" s="368"/>
      <c r="F139" s="373"/>
      <c r="G139" s="221" t="s">
        <v>355</v>
      </c>
      <c r="H139" s="171">
        <v>12</v>
      </c>
      <c r="J139" s="149"/>
    </row>
    <row r="140" spans="2:10" s="150" customFormat="1" ht="30.75" customHeight="1" x14ac:dyDescent="0.35">
      <c r="B140" s="374"/>
      <c r="C140" s="371"/>
      <c r="D140" s="372"/>
      <c r="E140" s="368"/>
      <c r="F140" s="373"/>
      <c r="G140" s="221" t="s">
        <v>356</v>
      </c>
      <c r="H140" s="171">
        <v>3</v>
      </c>
      <c r="J140" s="149"/>
    </row>
    <row r="141" spans="2:10" s="150" customFormat="1" ht="30.75" customHeight="1" x14ac:dyDescent="0.35">
      <c r="B141" s="374"/>
      <c r="C141" s="371"/>
      <c r="D141" s="372"/>
      <c r="E141" s="368"/>
      <c r="F141" s="373"/>
      <c r="G141" s="221" t="s">
        <v>357</v>
      </c>
      <c r="H141" s="171">
        <v>9</v>
      </c>
      <c r="J141" s="149"/>
    </row>
    <row r="142" spans="2:10" s="150" customFormat="1" ht="30.75" customHeight="1" x14ac:dyDescent="0.35">
      <c r="B142" s="374"/>
      <c r="C142" s="371"/>
      <c r="D142" s="372"/>
      <c r="E142" s="368"/>
      <c r="F142" s="373"/>
      <c r="G142" s="221" t="s">
        <v>358</v>
      </c>
      <c r="H142" s="171">
        <v>2</v>
      </c>
      <c r="J142" s="149"/>
    </row>
    <row r="143" spans="2:10" s="150" customFormat="1" ht="30.75" customHeight="1" x14ac:dyDescent="0.35">
      <c r="B143" s="374"/>
      <c r="C143" s="371"/>
      <c r="D143" s="372"/>
      <c r="E143" s="368"/>
      <c r="F143" s="373"/>
      <c r="G143" s="221" t="s">
        <v>359</v>
      </c>
      <c r="H143" s="171">
        <v>2</v>
      </c>
      <c r="J143" s="149"/>
    </row>
    <row r="144" spans="2:10" s="150" customFormat="1" ht="30.75" customHeight="1" x14ac:dyDescent="0.35">
      <c r="B144" s="374"/>
      <c r="C144" s="371"/>
      <c r="D144" s="372"/>
      <c r="E144" s="368" t="s">
        <v>360</v>
      </c>
      <c r="F144" s="368">
        <f>SUM(H144:H148)</f>
        <v>17</v>
      </c>
      <c r="G144" s="221" t="s">
        <v>361</v>
      </c>
      <c r="H144" s="171">
        <v>8</v>
      </c>
      <c r="J144" s="149"/>
    </row>
    <row r="145" spans="2:10" s="150" customFormat="1" ht="30.75" customHeight="1" x14ac:dyDescent="0.35">
      <c r="B145" s="374"/>
      <c r="C145" s="371"/>
      <c r="D145" s="372"/>
      <c r="E145" s="368"/>
      <c r="F145" s="368"/>
      <c r="G145" s="221" t="s">
        <v>362</v>
      </c>
      <c r="H145" s="171">
        <v>1</v>
      </c>
      <c r="J145" s="149"/>
    </row>
    <row r="146" spans="2:10" s="150" customFormat="1" ht="30.75" customHeight="1" x14ac:dyDescent="0.35">
      <c r="B146" s="374"/>
      <c r="C146" s="371"/>
      <c r="D146" s="372"/>
      <c r="E146" s="368"/>
      <c r="F146" s="368"/>
      <c r="G146" s="221" t="s">
        <v>363</v>
      </c>
      <c r="H146" s="171">
        <v>7</v>
      </c>
      <c r="J146" s="149"/>
    </row>
    <row r="147" spans="2:10" s="150" customFormat="1" ht="30.75" customHeight="1" x14ac:dyDescent="0.35">
      <c r="B147" s="374"/>
      <c r="C147" s="371"/>
      <c r="D147" s="372"/>
      <c r="E147" s="368"/>
      <c r="F147" s="368"/>
      <c r="G147" s="221" t="s">
        <v>364</v>
      </c>
      <c r="H147" s="171">
        <v>1</v>
      </c>
      <c r="J147" s="149"/>
    </row>
    <row r="148" spans="2:10" s="150" customFormat="1" ht="30.75" customHeight="1" x14ac:dyDescent="0.35">
      <c r="B148" s="374"/>
      <c r="C148" s="371"/>
      <c r="D148" s="372"/>
      <c r="E148" s="368"/>
      <c r="F148" s="368"/>
      <c r="G148" s="221" t="s">
        <v>365</v>
      </c>
      <c r="H148" s="171">
        <v>0</v>
      </c>
      <c r="J148" s="149"/>
    </row>
    <row r="149" spans="2:10" s="150" customFormat="1" ht="30.75" customHeight="1" x14ac:dyDescent="0.35">
      <c r="B149" s="374"/>
      <c r="C149" s="371"/>
      <c r="D149" s="372"/>
      <c r="E149" s="368" t="s">
        <v>366</v>
      </c>
      <c r="F149" s="368">
        <f>SUM(H149:H153)</f>
        <v>22</v>
      </c>
      <c r="G149" s="221" t="s">
        <v>367</v>
      </c>
      <c r="H149" s="171">
        <v>6</v>
      </c>
      <c r="J149" s="149"/>
    </row>
    <row r="150" spans="2:10" s="150" customFormat="1" ht="30.75" customHeight="1" x14ac:dyDescent="0.35">
      <c r="B150" s="374"/>
      <c r="C150" s="371"/>
      <c r="D150" s="372"/>
      <c r="E150" s="368"/>
      <c r="F150" s="368"/>
      <c r="G150" s="221" t="s">
        <v>368</v>
      </c>
      <c r="H150" s="171">
        <v>6</v>
      </c>
      <c r="J150" s="149"/>
    </row>
    <row r="151" spans="2:10" s="150" customFormat="1" ht="30.75" customHeight="1" x14ac:dyDescent="0.35">
      <c r="B151" s="374"/>
      <c r="C151" s="371"/>
      <c r="D151" s="372"/>
      <c r="E151" s="368"/>
      <c r="F151" s="368"/>
      <c r="G151" s="221" t="s">
        <v>369</v>
      </c>
      <c r="H151" s="171">
        <v>2</v>
      </c>
      <c r="J151" s="149"/>
    </row>
    <row r="152" spans="2:10" s="150" customFormat="1" ht="30.75" customHeight="1" x14ac:dyDescent="0.35">
      <c r="B152" s="374"/>
      <c r="C152" s="371"/>
      <c r="D152" s="372"/>
      <c r="E152" s="368"/>
      <c r="F152" s="368"/>
      <c r="G152" s="221" t="s">
        <v>370</v>
      </c>
      <c r="H152" s="171">
        <v>0</v>
      </c>
      <c r="J152" s="149"/>
    </row>
    <row r="153" spans="2:10" s="150" customFormat="1" ht="30.75" customHeight="1" x14ac:dyDescent="0.35">
      <c r="B153" s="374"/>
      <c r="C153" s="371"/>
      <c r="D153" s="372"/>
      <c r="E153" s="368"/>
      <c r="F153" s="368"/>
      <c r="G153" s="221" t="s">
        <v>371</v>
      </c>
      <c r="H153" s="171">
        <v>8</v>
      </c>
      <c r="J153" s="149"/>
    </row>
    <row r="154" spans="2:10" s="150" customFormat="1" ht="30.75" customHeight="1" x14ac:dyDescent="0.35">
      <c r="B154" s="374"/>
      <c r="C154" s="371"/>
      <c r="D154" s="372"/>
      <c r="E154" s="368" t="s">
        <v>372</v>
      </c>
      <c r="F154" s="368">
        <f>SUM(H154:H157)</f>
        <v>15</v>
      </c>
      <c r="G154" s="221" t="s">
        <v>373</v>
      </c>
      <c r="H154" s="171">
        <v>6</v>
      </c>
      <c r="J154" s="149"/>
    </row>
    <row r="155" spans="2:10" s="150" customFormat="1" ht="30.75" customHeight="1" x14ac:dyDescent="0.35">
      <c r="B155" s="374"/>
      <c r="C155" s="371"/>
      <c r="D155" s="372"/>
      <c r="E155" s="368"/>
      <c r="F155" s="368"/>
      <c r="G155" s="221" t="s">
        <v>374</v>
      </c>
      <c r="H155" s="171">
        <v>4</v>
      </c>
      <c r="J155" s="149"/>
    </row>
    <row r="156" spans="2:10" s="150" customFormat="1" ht="30.75" customHeight="1" x14ac:dyDescent="0.35">
      <c r="B156" s="374"/>
      <c r="C156" s="371"/>
      <c r="D156" s="372"/>
      <c r="E156" s="368"/>
      <c r="F156" s="368"/>
      <c r="G156" s="221" t="s">
        <v>375</v>
      </c>
      <c r="H156" s="171">
        <v>2</v>
      </c>
      <c r="J156" s="149"/>
    </row>
    <row r="157" spans="2:10" s="150" customFormat="1" ht="30.75" customHeight="1" x14ac:dyDescent="0.35">
      <c r="B157" s="374"/>
      <c r="C157" s="371"/>
      <c r="D157" s="372"/>
      <c r="E157" s="368"/>
      <c r="F157" s="368"/>
      <c r="G157" s="221" t="s">
        <v>376</v>
      </c>
      <c r="H157" s="171">
        <v>3</v>
      </c>
      <c r="J157" s="149"/>
    </row>
    <row r="158" spans="2:10" s="150" customFormat="1" ht="39" customHeight="1" x14ac:dyDescent="0.35">
      <c r="B158" s="369" t="s">
        <v>14</v>
      </c>
      <c r="C158" s="370"/>
      <c r="D158" s="220">
        <f>SUM(D118:D155)</f>
        <v>526</v>
      </c>
      <c r="E158" s="220"/>
      <c r="F158" s="220">
        <f>SUM(F118:F155)</f>
        <v>526</v>
      </c>
      <c r="G158" s="220"/>
      <c r="H158" s="172">
        <f>SUM(H118:H157)</f>
        <v>526</v>
      </c>
      <c r="J158" s="149"/>
    </row>
    <row r="159" spans="2:10" ht="38.25" customHeight="1" thickBot="1" x14ac:dyDescent="0.3">
      <c r="B159" s="366" t="s">
        <v>14</v>
      </c>
      <c r="C159" s="367"/>
      <c r="D159" s="367"/>
      <c r="E159" s="367"/>
      <c r="F159" s="367"/>
      <c r="G159" s="367"/>
      <c r="H159" s="173">
        <f>H158+H115+H68+H39</f>
        <v>10178</v>
      </c>
    </row>
  </sheetData>
  <mergeCells count="95">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 ref="E35:E38"/>
    <mergeCell ref="F35:F38"/>
    <mergeCell ref="F40:F43"/>
    <mergeCell ref="E44:E48"/>
    <mergeCell ref="F44:F4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F61:F63"/>
    <mergeCell ref="E64:E67"/>
    <mergeCell ref="F64:F67"/>
    <mergeCell ref="J65:J66"/>
    <mergeCell ref="B68:C68"/>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D98:D114"/>
    <mergeCell ref="E98:E100"/>
    <mergeCell ref="F98:F100"/>
    <mergeCell ref="E101:E105"/>
    <mergeCell ref="F101:F105"/>
    <mergeCell ref="E106:E110"/>
    <mergeCell ref="F106:F110"/>
    <mergeCell ref="E111:E114"/>
    <mergeCell ref="F111:F114"/>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B159:G159"/>
    <mergeCell ref="F144:F148"/>
    <mergeCell ref="E149:E153"/>
    <mergeCell ref="F149:F153"/>
    <mergeCell ref="E154:E157"/>
    <mergeCell ref="F154:F157"/>
    <mergeCell ref="B158:C158"/>
    <mergeCell ref="C137:C157"/>
    <mergeCell ref="D137:D157"/>
    <mergeCell ref="E137:E143"/>
    <mergeCell ref="F137:F143"/>
    <mergeCell ref="E144:E148"/>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B4" sqref="B4:N4"/>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89" t="s">
        <v>146</v>
      </c>
      <c r="C2" s="389"/>
      <c r="D2" s="389"/>
      <c r="E2" s="389"/>
      <c r="F2" s="389"/>
      <c r="G2" s="389"/>
      <c r="H2" s="389"/>
      <c r="I2" s="389"/>
      <c r="J2" s="389"/>
      <c r="K2" s="389"/>
      <c r="L2" s="389"/>
      <c r="M2" s="389"/>
      <c r="N2" s="389"/>
      <c r="AF2" s="101"/>
    </row>
    <row r="3" spans="2:32" s="98" customFormat="1" ht="409.6" customHeight="1" x14ac:dyDescent="0.25">
      <c r="B3" s="136"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90" t="s">
        <v>377</v>
      </c>
      <c r="C4" s="391"/>
      <c r="D4" s="391"/>
      <c r="E4" s="391"/>
      <c r="F4" s="391"/>
      <c r="G4" s="391"/>
      <c r="H4" s="391"/>
      <c r="I4" s="391"/>
      <c r="J4" s="391"/>
      <c r="K4" s="391"/>
      <c r="L4" s="391"/>
      <c r="M4" s="391"/>
      <c r="N4" s="392"/>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
  <sheetViews>
    <sheetView showGridLines="0" view="pageBreakPreview" zoomScale="10" zoomScaleNormal="35" zoomScaleSheetLayoutView="10" zoomScalePageLayoutView="30" workbookViewId="0">
      <selection activeCell="F4" sqref="F4"/>
    </sheetView>
  </sheetViews>
  <sheetFormatPr defaultColWidth="8.85546875" defaultRowHeight="110.25" x14ac:dyDescent="1.6"/>
  <cols>
    <col min="1" max="1" width="6" style="102" customWidth="1"/>
    <col min="2" max="2" width="55.85546875" style="103" customWidth="1"/>
    <col min="3" max="3" width="100.140625" style="104" customWidth="1"/>
    <col min="4" max="4" width="113" style="104" customWidth="1"/>
    <col min="5" max="5" width="95.85546875" style="176" customWidth="1"/>
    <col min="6" max="6" width="68.85546875" style="183" customWidth="1"/>
    <col min="7" max="7" width="71.5703125" style="185" customWidth="1"/>
    <col min="8" max="8" width="111.5703125" style="107" customWidth="1"/>
    <col min="9" max="9" width="111.5703125" style="185" customWidth="1"/>
    <col min="10" max="10" width="73" style="108" customWidth="1"/>
    <col min="11" max="11" width="95.42578125" style="187" customWidth="1"/>
    <col min="12" max="12" width="110.140625" style="185"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74"/>
      <c r="F1" s="182"/>
      <c r="G1" s="184"/>
      <c r="H1" s="68"/>
      <c r="I1" s="184"/>
      <c r="J1" s="64"/>
      <c r="K1" s="186"/>
      <c r="L1" s="184"/>
      <c r="M1" s="69"/>
      <c r="N1" s="94"/>
    </row>
    <row r="2" spans="2:14" s="48" customFormat="1" ht="409.5" customHeight="1" x14ac:dyDescent="0.25">
      <c r="B2" s="389" t="s">
        <v>190</v>
      </c>
      <c r="C2" s="389"/>
      <c r="D2" s="389"/>
      <c r="E2" s="389"/>
      <c r="F2" s="389"/>
      <c r="G2" s="389"/>
      <c r="H2" s="389"/>
      <c r="I2" s="389"/>
      <c r="J2" s="389"/>
      <c r="K2" s="389"/>
      <c r="L2" s="389"/>
      <c r="M2" s="389"/>
      <c r="N2" s="389"/>
    </row>
    <row r="3" spans="2:14" s="98" customFormat="1" ht="409.6" customHeight="1" x14ac:dyDescent="0.25">
      <c r="B3" s="136" t="s">
        <v>143</v>
      </c>
      <c r="C3" s="91" t="s">
        <v>145</v>
      </c>
      <c r="D3" s="91" t="s">
        <v>136</v>
      </c>
      <c r="E3" s="175" t="s">
        <v>128</v>
      </c>
      <c r="F3" s="177" t="s">
        <v>169</v>
      </c>
      <c r="G3" s="91" t="s">
        <v>129</v>
      </c>
      <c r="H3" s="91" t="s">
        <v>135</v>
      </c>
      <c r="I3" s="91" t="s">
        <v>130</v>
      </c>
      <c r="J3" s="91" t="s">
        <v>147</v>
      </c>
      <c r="K3" s="91" t="s">
        <v>131</v>
      </c>
      <c r="L3" s="91" t="s">
        <v>132</v>
      </c>
      <c r="M3" s="91" t="s">
        <v>170</v>
      </c>
      <c r="N3" s="91" t="s">
        <v>133</v>
      </c>
    </row>
    <row r="4" spans="2:14" ht="409.6" customHeight="1" x14ac:dyDescent="0.25">
      <c r="B4" s="222">
        <v>1</v>
      </c>
      <c r="C4" s="223" t="s">
        <v>543</v>
      </c>
      <c r="D4" s="223" t="s">
        <v>539</v>
      </c>
      <c r="E4" s="224">
        <v>44001</v>
      </c>
      <c r="F4" s="225">
        <v>0.63888888888888895</v>
      </c>
      <c r="G4" s="223" t="s">
        <v>22</v>
      </c>
      <c r="H4" s="223" t="s">
        <v>544</v>
      </c>
      <c r="I4" s="223" t="s">
        <v>545</v>
      </c>
      <c r="J4" s="223" t="s">
        <v>540</v>
      </c>
      <c r="K4" s="91" t="s">
        <v>546</v>
      </c>
      <c r="L4" s="223" t="s">
        <v>541</v>
      </c>
      <c r="M4" s="223" t="s">
        <v>538</v>
      </c>
      <c r="N4" s="226" t="s">
        <v>547</v>
      </c>
    </row>
    <row r="5" spans="2:14" ht="409.6" customHeight="1" x14ac:dyDescent="0.25">
      <c r="B5" s="222">
        <v>2</v>
      </c>
      <c r="C5" s="223" t="s">
        <v>548</v>
      </c>
      <c r="D5" s="223" t="s">
        <v>542</v>
      </c>
      <c r="E5" s="224">
        <v>44001</v>
      </c>
      <c r="F5" s="225">
        <v>0.64374999999999993</v>
      </c>
      <c r="G5" s="223" t="s">
        <v>22</v>
      </c>
      <c r="H5" s="223" t="s">
        <v>544</v>
      </c>
      <c r="I5" s="223" t="s">
        <v>545</v>
      </c>
      <c r="J5" s="223" t="s">
        <v>540</v>
      </c>
      <c r="K5" s="91" t="s">
        <v>549</v>
      </c>
      <c r="L5" s="223" t="s">
        <v>541</v>
      </c>
      <c r="M5" s="223" t="s">
        <v>538</v>
      </c>
      <c r="N5" s="226" t="s">
        <v>547</v>
      </c>
    </row>
  </sheetData>
  <mergeCells count="1">
    <mergeCell ref="B2:N2"/>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D3" sqref="D3:D7"/>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77" t="s">
        <v>160</v>
      </c>
      <c r="C2" s="277"/>
      <c r="D2" s="277"/>
    </row>
    <row r="3" spans="1:6" s="9" customFormat="1" ht="39.75" customHeight="1" x14ac:dyDescent="0.25">
      <c r="A3" s="8"/>
      <c r="B3" s="276" t="s">
        <v>13</v>
      </c>
      <c r="C3" s="276"/>
      <c r="D3" s="130">
        <f>'19-06-2020(8AM)'!X21</f>
        <v>2468</v>
      </c>
    </row>
    <row r="4" spans="1:6" s="9" customFormat="1" ht="39.75" customHeight="1" x14ac:dyDescent="0.25">
      <c r="A4" s="8"/>
      <c r="B4" s="278" t="s">
        <v>430</v>
      </c>
      <c r="C4" s="276"/>
      <c r="D4" s="130">
        <f>'19-06-2020(8AM)'!Y21</f>
        <v>10178</v>
      </c>
    </row>
    <row r="5" spans="1:6" s="9" customFormat="1" ht="39.75" customHeight="1" x14ac:dyDescent="0.25">
      <c r="A5" s="8"/>
      <c r="B5" s="279" t="s">
        <v>14</v>
      </c>
      <c r="C5" s="279"/>
      <c r="D5" s="131">
        <f>D4+D3</f>
        <v>12646</v>
      </c>
    </row>
    <row r="6" spans="1:6" s="9" customFormat="1" ht="39.75" customHeight="1" x14ac:dyDescent="0.25">
      <c r="A6" s="8"/>
      <c r="B6" s="276" t="s">
        <v>15</v>
      </c>
      <c r="C6" s="276"/>
      <c r="D6" s="130">
        <f>'19-06-2020(8AM)'!AB21</f>
        <v>2289</v>
      </c>
    </row>
    <row r="7" spans="1:6" s="9" customFormat="1" ht="39.75" customHeight="1" x14ac:dyDescent="0.25">
      <c r="A7" s="8"/>
      <c r="B7" s="276" t="s">
        <v>16</v>
      </c>
      <c r="C7" s="276"/>
      <c r="D7" s="130">
        <f>BMAZ!J44+BRAZ!K51+CTAZ!J51</f>
        <v>1190</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tabSelected="1" view="pageBreakPreview" zoomScale="10" zoomScaleNormal="10" zoomScaleSheetLayoutView="10" workbookViewId="0">
      <selection activeCell="Y21" sqref="Y21"/>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82" t="s">
        <v>17</v>
      </c>
      <c r="H2" s="283"/>
      <c r="I2" s="283"/>
      <c r="J2" s="283"/>
      <c r="K2" s="283"/>
      <c r="L2" s="283"/>
      <c r="M2" s="283"/>
      <c r="N2" s="283"/>
      <c r="O2" s="283"/>
      <c r="P2" s="283"/>
      <c r="Q2" s="283"/>
      <c r="R2" s="283"/>
      <c r="S2" s="283"/>
      <c r="T2" s="283"/>
      <c r="U2" s="283"/>
      <c r="V2" s="283"/>
      <c r="W2" s="283"/>
      <c r="X2" s="283"/>
      <c r="Y2" s="283"/>
      <c r="Z2" s="283"/>
      <c r="AA2" s="283"/>
      <c r="AB2" s="284"/>
    </row>
    <row r="3" spans="1:56" ht="253.5" customHeight="1" x14ac:dyDescent="0.35">
      <c r="G3" s="285" t="s">
        <v>431</v>
      </c>
      <c r="H3" s="286"/>
      <c r="I3" s="286"/>
      <c r="J3" s="286"/>
      <c r="K3" s="286"/>
      <c r="L3" s="286"/>
      <c r="M3" s="286"/>
      <c r="N3" s="286"/>
      <c r="O3" s="286"/>
      <c r="P3" s="286"/>
      <c r="Q3" s="286"/>
      <c r="R3" s="286"/>
      <c r="S3" s="286"/>
      <c r="T3" s="286"/>
      <c r="U3" s="286"/>
      <c r="V3" s="286"/>
      <c r="W3" s="286"/>
      <c r="X3" s="286"/>
      <c r="Y3" s="286"/>
      <c r="Z3" s="286"/>
      <c r="AA3" s="286"/>
      <c r="AB3" s="287"/>
    </row>
    <row r="4" spans="1:56" s="122" customFormat="1" ht="165" customHeight="1" x14ac:dyDescent="0.9">
      <c r="G4" s="288" t="s">
        <v>18</v>
      </c>
      <c r="H4" s="289" t="s">
        <v>178</v>
      </c>
      <c r="I4" s="290" t="s">
        <v>19</v>
      </c>
      <c r="J4" s="290"/>
      <c r="K4" s="290"/>
      <c r="L4" s="290"/>
      <c r="M4" s="290"/>
      <c r="N4" s="290"/>
      <c r="O4" s="290"/>
      <c r="P4" s="290"/>
      <c r="Q4" s="290"/>
      <c r="R4" s="290"/>
      <c r="S4" s="290"/>
      <c r="T4" s="290"/>
      <c r="U4" s="290"/>
      <c r="V4" s="290"/>
      <c r="W4" s="290"/>
      <c r="X4" s="291" t="s">
        <v>179</v>
      </c>
      <c r="Y4" s="291"/>
      <c r="Z4" s="291"/>
      <c r="AA4" s="291"/>
      <c r="AB4" s="292"/>
    </row>
    <row r="5" spans="1:56" s="122" customFormat="1" ht="210" customHeight="1" x14ac:dyDescent="0.9">
      <c r="G5" s="288"/>
      <c r="H5" s="289"/>
      <c r="I5" s="290" t="s">
        <v>20</v>
      </c>
      <c r="J5" s="290"/>
      <c r="K5" s="290"/>
      <c r="L5" s="290"/>
      <c r="M5" s="290"/>
      <c r="N5" s="290" t="s">
        <v>21</v>
      </c>
      <c r="O5" s="290"/>
      <c r="P5" s="290"/>
      <c r="Q5" s="290"/>
      <c r="R5" s="290"/>
      <c r="S5" s="290" t="s">
        <v>22</v>
      </c>
      <c r="T5" s="290"/>
      <c r="U5" s="290"/>
      <c r="V5" s="290"/>
      <c r="W5" s="290"/>
      <c r="X5" s="291"/>
      <c r="Y5" s="291"/>
      <c r="Z5" s="291"/>
      <c r="AA5" s="291"/>
      <c r="AB5" s="292"/>
    </row>
    <row r="6" spans="1:56" s="122" customFormat="1" ht="409.6" customHeight="1" x14ac:dyDescent="0.9">
      <c r="G6" s="288"/>
      <c r="H6" s="289"/>
      <c r="I6" s="123" t="s">
        <v>180</v>
      </c>
      <c r="J6" s="123" t="s">
        <v>432</v>
      </c>
      <c r="K6" s="123" t="s">
        <v>14</v>
      </c>
      <c r="L6" s="123" t="s">
        <v>181</v>
      </c>
      <c r="M6" s="123" t="s">
        <v>182</v>
      </c>
      <c r="N6" s="123" t="s">
        <v>180</v>
      </c>
      <c r="O6" s="123" t="s">
        <v>432</v>
      </c>
      <c r="P6" s="123" t="s">
        <v>14</v>
      </c>
      <c r="Q6" s="123" t="s">
        <v>181</v>
      </c>
      <c r="R6" s="123" t="s">
        <v>182</v>
      </c>
      <c r="S6" s="123" t="s">
        <v>180</v>
      </c>
      <c r="T6" s="123" t="s">
        <v>432</v>
      </c>
      <c r="U6" s="123" t="s">
        <v>14</v>
      </c>
      <c r="V6" s="123" t="s">
        <v>181</v>
      </c>
      <c r="W6" s="123" t="s">
        <v>182</v>
      </c>
      <c r="X6" s="123" t="s">
        <v>180</v>
      </c>
      <c r="Y6" s="123" t="s">
        <v>432</v>
      </c>
      <c r="Z6" s="123" t="s">
        <v>14</v>
      </c>
      <c r="AA6" s="123" t="s">
        <v>181</v>
      </c>
      <c r="AB6" s="178" t="s">
        <v>395</v>
      </c>
    </row>
    <row r="7" spans="1:56" ht="261" customHeight="1" x14ac:dyDescent="0.35">
      <c r="G7" s="179" t="s">
        <v>23</v>
      </c>
      <c r="H7" s="124" t="s">
        <v>24</v>
      </c>
      <c r="I7" s="125">
        <v>59</v>
      </c>
      <c r="J7" s="126">
        <v>8133</v>
      </c>
      <c r="K7" s="126">
        <f t="shared" ref="K7:K20" si="0">I7+J7</f>
        <v>8192</v>
      </c>
      <c r="L7" s="126">
        <f t="shared" ref="L7:L20" si="1">K7-M7</f>
        <v>8121</v>
      </c>
      <c r="M7" s="125">
        <v>71</v>
      </c>
      <c r="N7" s="125">
        <v>26</v>
      </c>
      <c r="O7" s="127">
        <v>1190</v>
      </c>
      <c r="P7" s="126">
        <f t="shared" ref="P7:P20" si="2">N7+O7</f>
        <v>1216</v>
      </c>
      <c r="Q7" s="126">
        <f t="shared" ref="Q7:Q20" si="3">P7-R7</f>
        <v>1199</v>
      </c>
      <c r="R7" s="125">
        <v>17</v>
      </c>
      <c r="S7" s="125">
        <v>24</v>
      </c>
      <c r="T7" s="125">
        <v>482</v>
      </c>
      <c r="U7" s="126">
        <f t="shared" ref="U7:U20" si="4">S7+T7</f>
        <v>506</v>
      </c>
      <c r="V7" s="126">
        <f>U7-W7</f>
        <v>495</v>
      </c>
      <c r="W7" s="125">
        <v>11</v>
      </c>
      <c r="X7" s="125">
        <f t="shared" ref="X7:X20" si="5">I7+N7+S7</f>
        <v>109</v>
      </c>
      <c r="Y7" s="126">
        <f t="shared" ref="Y7:Y20" si="6">J7+O7+T7</f>
        <v>9805</v>
      </c>
      <c r="Z7" s="126">
        <f t="shared" ref="Z7:Z20" si="7">K7+P7+U7</f>
        <v>9914</v>
      </c>
      <c r="AA7" s="126">
        <f t="shared" ref="AA7:AA20" si="8">L7+Q7+V7</f>
        <v>9815</v>
      </c>
      <c r="AB7" s="180">
        <f t="shared" ref="AB7:AB20" si="9">M7+R7+W7</f>
        <v>99</v>
      </c>
    </row>
    <row r="8" spans="1:56" ht="246" customHeight="1" x14ac:dyDescent="0.35">
      <c r="G8" s="179" t="s">
        <v>25</v>
      </c>
      <c r="H8" s="124" t="s">
        <v>26</v>
      </c>
      <c r="I8" s="125">
        <v>53</v>
      </c>
      <c r="J8" s="126">
        <v>38</v>
      </c>
      <c r="K8" s="126">
        <f t="shared" si="0"/>
        <v>91</v>
      </c>
      <c r="L8" s="126">
        <f t="shared" si="1"/>
        <v>62</v>
      </c>
      <c r="M8" s="125">
        <v>29</v>
      </c>
      <c r="N8" s="125">
        <v>5</v>
      </c>
      <c r="O8" s="127">
        <v>6</v>
      </c>
      <c r="P8" s="126">
        <f t="shared" si="2"/>
        <v>11</v>
      </c>
      <c r="Q8" s="126">
        <f t="shared" si="3"/>
        <v>9</v>
      </c>
      <c r="R8" s="125">
        <v>2</v>
      </c>
      <c r="S8" s="125">
        <v>1</v>
      </c>
      <c r="T8" s="125">
        <v>0</v>
      </c>
      <c r="U8" s="126">
        <f t="shared" si="4"/>
        <v>1</v>
      </c>
      <c r="V8" s="126">
        <f t="shared" ref="V8:V20" si="10">U8-W8</f>
        <v>0</v>
      </c>
      <c r="W8" s="125">
        <v>1</v>
      </c>
      <c r="X8" s="125">
        <f t="shared" si="5"/>
        <v>59</v>
      </c>
      <c r="Y8" s="126">
        <f t="shared" si="6"/>
        <v>44</v>
      </c>
      <c r="Z8" s="126">
        <f t="shared" si="7"/>
        <v>103</v>
      </c>
      <c r="AA8" s="126">
        <f t="shared" si="8"/>
        <v>71</v>
      </c>
      <c r="AB8" s="180">
        <f t="shared" si="9"/>
        <v>32</v>
      </c>
    </row>
    <row r="9" spans="1:56" ht="246" customHeight="1" x14ac:dyDescent="0.35">
      <c r="G9" s="179" t="s">
        <v>27</v>
      </c>
      <c r="H9" s="124" t="s">
        <v>28</v>
      </c>
      <c r="I9" s="125">
        <v>232</v>
      </c>
      <c r="J9" s="126">
        <v>21</v>
      </c>
      <c r="K9" s="126">
        <f t="shared" si="0"/>
        <v>253</v>
      </c>
      <c r="L9" s="126">
        <f t="shared" si="1"/>
        <v>22</v>
      </c>
      <c r="M9" s="125">
        <v>231</v>
      </c>
      <c r="N9" s="125">
        <v>4</v>
      </c>
      <c r="O9" s="127">
        <v>1</v>
      </c>
      <c r="P9" s="126">
        <f t="shared" si="2"/>
        <v>5</v>
      </c>
      <c r="Q9" s="126">
        <f t="shared" si="3"/>
        <v>1</v>
      </c>
      <c r="R9" s="125">
        <v>4</v>
      </c>
      <c r="S9" s="125">
        <v>2</v>
      </c>
      <c r="T9" s="125">
        <v>0</v>
      </c>
      <c r="U9" s="126">
        <f t="shared" si="4"/>
        <v>2</v>
      </c>
      <c r="V9" s="126">
        <f t="shared" si="10"/>
        <v>1</v>
      </c>
      <c r="W9" s="125">
        <v>1</v>
      </c>
      <c r="X9" s="125">
        <f t="shared" si="5"/>
        <v>238</v>
      </c>
      <c r="Y9" s="126">
        <f t="shared" si="6"/>
        <v>22</v>
      </c>
      <c r="Z9" s="126">
        <f t="shared" si="7"/>
        <v>260</v>
      </c>
      <c r="AA9" s="126">
        <f t="shared" si="8"/>
        <v>24</v>
      </c>
      <c r="AB9" s="180">
        <f t="shared" si="9"/>
        <v>236</v>
      </c>
    </row>
    <row r="10" spans="1:56" ht="163.5" customHeight="1" x14ac:dyDescent="0.35">
      <c r="G10" s="179" t="s">
        <v>29</v>
      </c>
      <c r="H10" s="124" t="s">
        <v>30</v>
      </c>
      <c r="I10" s="125">
        <v>634</v>
      </c>
      <c r="J10" s="126">
        <v>139</v>
      </c>
      <c r="K10" s="126">
        <f t="shared" si="0"/>
        <v>773</v>
      </c>
      <c r="L10" s="126">
        <f t="shared" si="1"/>
        <v>199</v>
      </c>
      <c r="M10" s="125">
        <v>574</v>
      </c>
      <c r="N10" s="125">
        <v>27</v>
      </c>
      <c r="O10" s="127">
        <v>20</v>
      </c>
      <c r="P10" s="126">
        <f t="shared" si="2"/>
        <v>47</v>
      </c>
      <c r="Q10" s="126">
        <f t="shared" si="3"/>
        <v>25</v>
      </c>
      <c r="R10" s="125">
        <v>22</v>
      </c>
      <c r="S10" s="125">
        <v>11</v>
      </c>
      <c r="T10" s="125">
        <v>5</v>
      </c>
      <c r="U10" s="126">
        <f t="shared" si="4"/>
        <v>16</v>
      </c>
      <c r="V10" s="126">
        <f t="shared" si="10"/>
        <v>4</v>
      </c>
      <c r="W10" s="125">
        <v>12</v>
      </c>
      <c r="X10" s="125">
        <f t="shared" si="5"/>
        <v>672</v>
      </c>
      <c r="Y10" s="126">
        <f t="shared" si="6"/>
        <v>164</v>
      </c>
      <c r="Z10" s="126">
        <f t="shared" si="7"/>
        <v>836</v>
      </c>
      <c r="AA10" s="126">
        <f t="shared" si="8"/>
        <v>228</v>
      </c>
      <c r="AB10" s="180">
        <f t="shared" si="9"/>
        <v>608</v>
      </c>
    </row>
    <row r="11" spans="1:56" ht="246" customHeight="1" x14ac:dyDescent="2.75">
      <c r="G11" s="179" t="s">
        <v>31</v>
      </c>
      <c r="H11" s="124" t="s">
        <v>32</v>
      </c>
      <c r="I11" s="125">
        <v>714</v>
      </c>
      <c r="J11" s="126">
        <v>32</v>
      </c>
      <c r="K11" s="126">
        <f t="shared" si="0"/>
        <v>746</v>
      </c>
      <c r="L11" s="126">
        <f t="shared" si="1"/>
        <v>114</v>
      </c>
      <c r="M11" s="125">
        <v>632</v>
      </c>
      <c r="N11" s="125">
        <v>91</v>
      </c>
      <c r="O11" s="127">
        <v>5</v>
      </c>
      <c r="P11" s="126">
        <f t="shared" si="2"/>
        <v>96</v>
      </c>
      <c r="Q11" s="126">
        <f t="shared" si="3"/>
        <v>7</v>
      </c>
      <c r="R11" s="125">
        <v>89</v>
      </c>
      <c r="S11" s="125">
        <v>89</v>
      </c>
      <c r="T11" s="125">
        <v>0</v>
      </c>
      <c r="U11" s="126">
        <f t="shared" si="4"/>
        <v>89</v>
      </c>
      <c r="V11" s="126">
        <f t="shared" si="10"/>
        <v>4</v>
      </c>
      <c r="W11" s="125">
        <v>85</v>
      </c>
      <c r="X11" s="125">
        <f t="shared" si="5"/>
        <v>894</v>
      </c>
      <c r="Y11" s="126">
        <f t="shared" si="6"/>
        <v>37</v>
      </c>
      <c r="Z11" s="126">
        <f t="shared" si="7"/>
        <v>931</v>
      </c>
      <c r="AA11" s="126">
        <f t="shared" si="8"/>
        <v>125</v>
      </c>
      <c r="AB11" s="180">
        <f t="shared" si="9"/>
        <v>806</v>
      </c>
      <c r="BC11" s="161"/>
      <c r="BD11" s="161"/>
    </row>
    <row r="12" spans="1:56" ht="358.5" customHeight="1" x14ac:dyDescent="2.75">
      <c r="A12" s="119">
        <v>0</v>
      </c>
      <c r="G12" s="179" t="s">
        <v>33</v>
      </c>
      <c r="H12" s="124" t="s">
        <v>34</v>
      </c>
      <c r="I12" s="125">
        <v>0</v>
      </c>
      <c r="J12" s="126">
        <v>1</v>
      </c>
      <c r="K12" s="126">
        <f t="shared" si="0"/>
        <v>1</v>
      </c>
      <c r="L12" s="126">
        <f t="shared" si="1"/>
        <v>1</v>
      </c>
      <c r="M12" s="125">
        <v>0</v>
      </c>
      <c r="N12" s="125">
        <v>0</v>
      </c>
      <c r="O12" s="127">
        <v>31</v>
      </c>
      <c r="P12" s="126">
        <f t="shared" si="2"/>
        <v>31</v>
      </c>
      <c r="Q12" s="126">
        <f t="shared" si="3"/>
        <v>31</v>
      </c>
      <c r="R12" s="125">
        <v>0</v>
      </c>
      <c r="S12" s="125">
        <v>0</v>
      </c>
      <c r="T12" s="125">
        <v>38</v>
      </c>
      <c r="U12" s="126">
        <f t="shared" si="4"/>
        <v>38</v>
      </c>
      <c r="V12" s="126">
        <f t="shared" si="10"/>
        <v>36</v>
      </c>
      <c r="W12" s="125">
        <v>2</v>
      </c>
      <c r="X12" s="125">
        <f t="shared" si="5"/>
        <v>0</v>
      </c>
      <c r="Y12" s="126">
        <f t="shared" si="6"/>
        <v>70</v>
      </c>
      <c r="Z12" s="126">
        <f t="shared" si="7"/>
        <v>70</v>
      </c>
      <c r="AA12" s="126">
        <f t="shared" si="8"/>
        <v>68</v>
      </c>
      <c r="AB12" s="180">
        <f t="shared" si="9"/>
        <v>2</v>
      </c>
      <c r="AR12" s="119" t="s">
        <v>8</v>
      </c>
      <c r="BC12" s="161"/>
      <c r="BD12" s="161"/>
    </row>
    <row r="13" spans="1:56" ht="201" customHeight="1" x14ac:dyDescent="2.75">
      <c r="A13" s="119">
        <v>0</v>
      </c>
      <c r="G13" s="179" t="s">
        <v>183</v>
      </c>
      <c r="H13" s="124" t="s">
        <v>35</v>
      </c>
      <c r="I13" s="125">
        <v>65</v>
      </c>
      <c r="J13" s="126">
        <v>0</v>
      </c>
      <c r="K13" s="126">
        <f t="shared" si="0"/>
        <v>65</v>
      </c>
      <c r="L13" s="126">
        <f t="shared" si="1"/>
        <v>0</v>
      </c>
      <c r="M13" s="125">
        <v>65</v>
      </c>
      <c r="N13" s="125">
        <v>72</v>
      </c>
      <c r="O13" s="127">
        <v>0</v>
      </c>
      <c r="P13" s="126">
        <f t="shared" si="2"/>
        <v>72</v>
      </c>
      <c r="Q13" s="126">
        <f t="shared" si="3"/>
        <v>2</v>
      </c>
      <c r="R13" s="125">
        <v>70</v>
      </c>
      <c r="S13" s="125">
        <v>51</v>
      </c>
      <c r="T13" s="125">
        <v>0</v>
      </c>
      <c r="U13" s="126">
        <f t="shared" si="4"/>
        <v>51</v>
      </c>
      <c r="V13" s="126">
        <f t="shared" si="10"/>
        <v>0</v>
      </c>
      <c r="W13" s="125">
        <v>51</v>
      </c>
      <c r="X13" s="125">
        <f t="shared" si="5"/>
        <v>188</v>
      </c>
      <c r="Y13" s="126">
        <f t="shared" si="6"/>
        <v>0</v>
      </c>
      <c r="Z13" s="126">
        <f t="shared" si="7"/>
        <v>188</v>
      </c>
      <c r="AA13" s="126">
        <f t="shared" si="8"/>
        <v>2</v>
      </c>
      <c r="AB13" s="180">
        <f t="shared" si="9"/>
        <v>186</v>
      </c>
      <c r="BC13" s="161"/>
      <c r="BD13" s="161"/>
    </row>
    <row r="14" spans="1:56" ht="253.5" customHeight="1" x14ac:dyDescent="2.75">
      <c r="G14" s="179" t="s">
        <v>36</v>
      </c>
      <c r="H14" s="124" t="s">
        <v>37</v>
      </c>
      <c r="I14" s="125">
        <v>27</v>
      </c>
      <c r="J14" s="126">
        <v>0</v>
      </c>
      <c r="K14" s="126">
        <f t="shared" si="0"/>
        <v>27</v>
      </c>
      <c r="L14" s="126">
        <f t="shared" si="1"/>
        <v>0</v>
      </c>
      <c r="M14" s="125">
        <v>27</v>
      </c>
      <c r="N14" s="125">
        <v>8</v>
      </c>
      <c r="O14" s="127">
        <v>0</v>
      </c>
      <c r="P14" s="126">
        <f t="shared" si="2"/>
        <v>8</v>
      </c>
      <c r="Q14" s="126">
        <f t="shared" si="3"/>
        <v>0</v>
      </c>
      <c r="R14" s="125">
        <v>8</v>
      </c>
      <c r="S14" s="125">
        <v>7</v>
      </c>
      <c r="T14" s="125">
        <v>0</v>
      </c>
      <c r="U14" s="126">
        <f t="shared" si="4"/>
        <v>7</v>
      </c>
      <c r="V14" s="126">
        <f t="shared" si="10"/>
        <v>0</v>
      </c>
      <c r="W14" s="125">
        <v>7</v>
      </c>
      <c r="X14" s="125">
        <f t="shared" si="5"/>
        <v>42</v>
      </c>
      <c r="Y14" s="126">
        <f t="shared" si="6"/>
        <v>0</v>
      </c>
      <c r="Z14" s="126">
        <f t="shared" si="7"/>
        <v>42</v>
      </c>
      <c r="AA14" s="126">
        <f t="shared" si="8"/>
        <v>0</v>
      </c>
      <c r="AB14" s="180">
        <f t="shared" si="9"/>
        <v>42</v>
      </c>
      <c r="BC14" s="161"/>
      <c r="BD14" s="161"/>
    </row>
    <row r="15" spans="1:56" ht="321" customHeight="1" x14ac:dyDescent="2.75">
      <c r="G15" s="179" t="s">
        <v>38</v>
      </c>
      <c r="H15" s="124" t="s">
        <v>144</v>
      </c>
      <c r="I15" s="125">
        <v>2</v>
      </c>
      <c r="J15" s="126">
        <v>0</v>
      </c>
      <c r="K15" s="126">
        <f t="shared" si="0"/>
        <v>2</v>
      </c>
      <c r="L15" s="126">
        <f t="shared" si="1"/>
        <v>0</v>
      </c>
      <c r="M15" s="125">
        <v>2</v>
      </c>
      <c r="N15" s="125">
        <v>0</v>
      </c>
      <c r="O15" s="127">
        <v>0</v>
      </c>
      <c r="P15" s="126">
        <f t="shared" si="2"/>
        <v>0</v>
      </c>
      <c r="Q15" s="126">
        <f t="shared" si="3"/>
        <v>0</v>
      </c>
      <c r="R15" s="125">
        <v>0</v>
      </c>
      <c r="S15" s="125">
        <v>0</v>
      </c>
      <c r="T15" s="125">
        <v>0</v>
      </c>
      <c r="U15" s="126">
        <f t="shared" si="4"/>
        <v>0</v>
      </c>
      <c r="V15" s="126">
        <f t="shared" si="10"/>
        <v>0</v>
      </c>
      <c r="W15" s="125">
        <v>0</v>
      </c>
      <c r="X15" s="125">
        <f t="shared" si="5"/>
        <v>2</v>
      </c>
      <c r="Y15" s="126">
        <f t="shared" si="6"/>
        <v>0</v>
      </c>
      <c r="Z15" s="126">
        <f t="shared" si="7"/>
        <v>2</v>
      </c>
      <c r="AA15" s="126">
        <f t="shared" si="8"/>
        <v>0</v>
      </c>
      <c r="AB15" s="180">
        <f t="shared" si="9"/>
        <v>2</v>
      </c>
      <c r="BC15" s="161"/>
      <c r="BD15" s="161"/>
    </row>
    <row r="16" spans="1:56" ht="238.5" customHeight="1" x14ac:dyDescent="0.35">
      <c r="G16" s="179" t="s">
        <v>39</v>
      </c>
      <c r="H16" s="124" t="s">
        <v>40</v>
      </c>
      <c r="I16" s="125">
        <v>5</v>
      </c>
      <c r="J16" s="126">
        <v>0</v>
      </c>
      <c r="K16" s="126">
        <f t="shared" si="0"/>
        <v>5</v>
      </c>
      <c r="L16" s="126">
        <f t="shared" si="1"/>
        <v>0</v>
      </c>
      <c r="M16" s="125">
        <v>5</v>
      </c>
      <c r="N16" s="125">
        <v>0</v>
      </c>
      <c r="O16" s="127">
        <v>0</v>
      </c>
      <c r="P16" s="126">
        <f t="shared" si="2"/>
        <v>0</v>
      </c>
      <c r="Q16" s="126">
        <f t="shared" si="3"/>
        <v>0</v>
      </c>
      <c r="R16" s="125">
        <v>0</v>
      </c>
      <c r="S16" s="125">
        <v>0</v>
      </c>
      <c r="T16" s="125">
        <v>0</v>
      </c>
      <c r="U16" s="126">
        <f t="shared" si="4"/>
        <v>0</v>
      </c>
      <c r="V16" s="126">
        <f t="shared" si="10"/>
        <v>0</v>
      </c>
      <c r="W16" s="125">
        <v>0</v>
      </c>
      <c r="X16" s="125">
        <f t="shared" si="5"/>
        <v>5</v>
      </c>
      <c r="Y16" s="126">
        <f t="shared" si="6"/>
        <v>0</v>
      </c>
      <c r="Z16" s="126">
        <f t="shared" si="7"/>
        <v>5</v>
      </c>
      <c r="AA16" s="126">
        <f t="shared" si="8"/>
        <v>0</v>
      </c>
      <c r="AB16" s="180">
        <f t="shared" si="9"/>
        <v>5</v>
      </c>
    </row>
    <row r="17" spans="7:29" ht="343.5" customHeight="1" x14ac:dyDescent="0.35">
      <c r="G17" s="179" t="s">
        <v>41</v>
      </c>
      <c r="H17" s="124" t="s">
        <v>42</v>
      </c>
      <c r="I17" s="125">
        <v>54</v>
      </c>
      <c r="J17" s="126">
        <v>2</v>
      </c>
      <c r="K17" s="126">
        <f t="shared" si="0"/>
        <v>56</v>
      </c>
      <c r="L17" s="126">
        <f t="shared" si="1"/>
        <v>0</v>
      </c>
      <c r="M17" s="125">
        <v>56</v>
      </c>
      <c r="N17" s="125">
        <v>1</v>
      </c>
      <c r="O17" s="127">
        <v>0</v>
      </c>
      <c r="P17" s="126">
        <f t="shared" si="2"/>
        <v>1</v>
      </c>
      <c r="Q17" s="126">
        <f t="shared" si="3"/>
        <v>0</v>
      </c>
      <c r="R17" s="125">
        <v>1</v>
      </c>
      <c r="S17" s="125">
        <v>0</v>
      </c>
      <c r="T17" s="125">
        <v>0</v>
      </c>
      <c r="U17" s="126">
        <f t="shared" si="4"/>
        <v>0</v>
      </c>
      <c r="V17" s="126">
        <f t="shared" si="10"/>
        <v>0</v>
      </c>
      <c r="W17" s="125">
        <v>0</v>
      </c>
      <c r="X17" s="125">
        <f t="shared" si="5"/>
        <v>55</v>
      </c>
      <c r="Y17" s="126">
        <f t="shared" si="6"/>
        <v>2</v>
      </c>
      <c r="Z17" s="126">
        <f t="shared" si="7"/>
        <v>57</v>
      </c>
      <c r="AA17" s="126">
        <f t="shared" si="8"/>
        <v>0</v>
      </c>
      <c r="AB17" s="180">
        <f t="shared" si="9"/>
        <v>57</v>
      </c>
    </row>
    <row r="18" spans="7:29" ht="261" customHeight="1" x14ac:dyDescent="0.35">
      <c r="G18" s="179" t="s">
        <v>43</v>
      </c>
      <c r="H18" s="124" t="s">
        <v>44</v>
      </c>
      <c r="I18" s="125">
        <v>15</v>
      </c>
      <c r="J18" s="126">
        <v>1</v>
      </c>
      <c r="K18" s="126">
        <f t="shared" si="0"/>
        <v>16</v>
      </c>
      <c r="L18" s="126">
        <f t="shared" si="1"/>
        <v>0</v>
      </c>
      <c r="M18" s="125">
        <v>16</v>
      </c>
      <c r="N18" s="125">
        <v>1</v>
      </c>
      <c r="O18" s="127">
        <v>0</v>
      </c>
      <c r="P18" s="126">
        <f t="shared" si="2"/>
        <v>1</v>
      </c>
      <c r="Q18" s="126">
        <f t="shared" si="3"/>
        <v>0</v>
      </c>
      <c r="R18" s="125">
        <v>1</v>
      </c>
      <c r="S18" s="125">
        <v>1</v>
      </c>
      <c r="T18" s="125">
        <v>0</v>
      </c>
      <c r="U18" s="126">
        <f t="shared" si="4"/>
        <v>1</v>
      </c>
      <c r="V18" s="126">
        <f t="shared" si="10"/>
        <v>0</v>
      </c>
      <c r="W18" s="125">
        <v>1</v>
      </c>
      <c r="X18" s="125">
        <f t="shared" si="5"/>
        <v>17</v>
      </c>
      <c r="Y18" s="126">
        <f t="shared" si="6"/>
        <v>1</v>
      </c>
      <c r="Z18" s="126">
        <f t="shared" si="7"/>
        <v>18</v>
      </c>
      <c r="AA18" s="126">
        <f t="shared" si="8"/>
        <v>0</v>
      </c>
      <c r="AB18" s="180">
        <f t="shared" si="9"/>
        <v>18</v>
      </c>
    </row>
    <row r="19" spans="7:29" ht="261" customHeight="1" x14ac:dyDescent="0.35">
      <c r="G19" s="179" t="s">
        <v>45</v>
      </c>
      <c r="H19" s="124" t="s">
        <v>184</v>
      </c>
      <c r="I19" s="125">
        <v>2</v>
      </c>
      <c r="J19" s="126">
        <v>0</v>
      </c>
      <c r="K19" s="126">
        <f t="shared" si="0"/>
        <v>2</v>
      </c>
      <c r="L19" s="126">
        <f t="shared" si="1"/>
        <v>0</v>
      </c>
      <c r="M19" s="125">
        <v>2</v>
      </c>
      <c r="N19" s="125">
        <v>0</v>
      </c>
      <c r="O19" s="127">
        <v>0</v>
      </c>
      <c r="P19" s="126">
        <f t="shared" si="2"/>
        <v>0</v>
      </c>
      <c r="Q19" s="126">
        <f t="shared" si="3"/>
        <v>0</v>
      </c>
      <c r="R19" s="125">
        <v>0</v>
      </c>
      <c r="S19" s="125">
        <v>0</v>
      </c>
      <c r="T19" s="125">
        <v>0</v>
      </c>
      <c r="U19" s="126">
        <f t="shared" si="4"/>
        <v>0</v>
      </c>
      <c r="V19" s="126">
        <f t="shared" si="10"/>
        <v>0</v>
      </c>
      <c r="W19" s="125">
        <v>0</v>
      </c>
      <c r="X19" s="125">
        <f t="shared" si="5"/>
        <v>2</v>
      </c>
      <c r="Y19" s="126">
        <f t="shared" si="6"/>
        <v>0</v>
      </c>
      <c r="Z19" s="126">
        <f t="shared" si="7"/>
        <v>2</v>
      </c>
      <c r="AA19" s="126">
        <f t="shared" si="8"/>
        <v>0</v>
      </c>
      <c r="AB19" s="180">
        <f t="shared" si="9"/>
        <v>2</v>
      </c>
    </row>
    <row r="20" spans="7:29" ht="253.5" customHeight="1" x14ac:dyDescent="0.35">
      <c r="G20" s="179" t="s">
        <v>46</v>
      </c>
      <c r="H20" s="124" t="s">
        <v>47</v>
      </c>
      <c r="I20" s="125">
        <v>146</v>
      </c>
      <c r="J20" s="126">
        <v>31</v>
      </c>
      <c r="K20" s="126">
        <f t="shared" si="0"/>
        <v>177</v>
      </c>
      <c r="L20" s="126">
        <f t="shared" si="1"/>
        <v>16</v>
      </c>
      <c r="M20" s="125">
        <v>161</v>
      </c>
      <c r="N20" s="125">
        <v>24</v>
      </c>
      <c r="O20" s="127">
        <v>1</v>
      </c>
      <c r="P20" s="126">
        <f t="shared" si="2"/>
        <v>25</v>
      </c>
      <c r="Q20" s="126">
        <f t="shared" si="3"/>
        <v>8</v>
      </c>
      <c r="R20" s="125">
        <v>17</v>
      </c>
      <c r="S20" s="125">
        <v>15</v>
      </c>
      <c r="T20" s="125">
        <v>1</v>
      </c>
      <c r="U20" s="126">
        <f t="shared" si="4"/>
        <v>16</v>
      </c>
      <c r="V20" s="126">
        <f t="shared" si="10"/>
        <v>0</v>
      </c>
      <c r="W20" s="125">
        <v>16</v>
      </c>
      <c r="X20" s="125">
        <f t="shared" si="5"/>
        <v>185</v>
      </c>
      <c r="Y20" s="126">
        <f t="shared" si="6"/>
        <v>33</v>
      </c>
      <c r="Z20" s="126">
        <f t="shared" si="7"/>
        <v>218</v>
      </c>
      <c r="AA20" s="126">
        <f t="shared" si="8"/>
        <v>24</v>
      </c>
      <c r="AB20" s="180">
        <f t="shared" si="9"/>
        <v>194</v>
      </c>
    </row>
    <row r="21" spans="7:29" ht="206.25" customHeight="1" thickBot="1" x14ac:dyDescent="0.4">
      <c r="G21" s="280" t="s">
        <v>185</v>
      </c>
      <c r="H21" s="281"/>
      <c r="I21" s="181">
        <f>SUM(I7:I20)</f>
        <v>2008</v>
      </c>
      <c r="J21" s="181">
        <f t="shared" ref="J21:AB21" si="11">SUM(J7:J20)</f>
        <v>8398</v>
      </c>
      <c r="K21" s="181">
        <f t="shared" si="11"/>
        <v>10406</v>
      </c>
      <c r="L21" s="181">
        <f t="shared" si="11"/>
        <v>8535</v>
      </c>
      <c r="M21" s="181">
        <f t="shared" si="11"/>
        <v>1871</v>
      </c>
      <c r="N21" s="181">
        <f t="shared" si="11"/>
        <v>259</v>
      </c>
      <c r="O21" s="181">
        <f t="shared" si="11"/>
        <v>1254</v>
      </c>
      <c r="P21" s="181">
        <f t="shared" si="11"/>
        <v>1513</v>
      </c>
      <c r="Q21" s="181">
        <f t="shared" si="11"/>
        <v>1282</v>
      </c>
      <c r="R21" s="181">
        <f t="shared" si="11"/>
        <v>231</v>
      </c>
      <c r="S21" s="181">
        <f t="shared" si="11"/>
        <v>201</v>
      </c>
      <c r="T21" s="181">
        <f t="shared" si="11"/>
        <v>526</v>
      </c>
      <c r="U21" s="181">
        <f t="shared" si="11"/>
        <v>727</v>
      </c>
      <c r="V21" s="181">
        <f t="shared" si="11"/>
        <v>540</v>
      </c>
      <c r="W21" s="181">
        <f t="shared" si="11"/>
        <v>187</v>
      </c>
      <c r="X21" s="181">
        <f t="shared" si="11"/>
        <v>2468</v>
      </c>
      <c r="Y21" s="181">
        <f t="shared" si="11"/>
        <v>10178</v>
      </c>
      <c r="Z21" s="181">
        <f t="shared" si="11"/>
        <v>12646</v>
      </c>
      <c r="AA21" s="181">
        <f t="shared" si="11"/>
        <v>10357</v>
      </c>
      <c r="AB21" s="181">
        <f t="shared" si="11"/>
        <v>2289</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9"/>
  <sheetViews>
    <sheetView showGridLines="0" view="pageBreakPreview" zoomScale="30" zoomScaleSheetLayoutView="30" workbookViewId="0">
      <selection activeCell="H6" sqref="H6"/>
    </sheetView>
  </sheetViews>
  <sheetFormatPr defaultColWidth="9.140625" defaultRowHeight="30.75" x14ac:dyDescent="0.3"/>
  <cols>
    <col min="1" max="2" width="3" style="199" customWidth="1"/>
    <col min="3" max="3" width="36.28515625" style="198" customWidth="1"/>
    <col min="4" max="4" width="170.5703125" style="199" customWidth="1"/>
    <col min="5" max="5" width="27.42578125" style="200" customWidth="1"/>
    <col min="6" max="6" width="30.5703125" style="200" customWidth="1"/>
    <col min="7" max="7" width="34.42578125" style="200" customWidth="1"/>
    <col min="8" max="8" width="171.7109375" style="201" customWidth="1"/>
    <col min="9" max="9" width="28.85546875" style="200" customWidth="1"/>
    <col min="10" max="10" width="31.140625" style="200" customWidth="1"/>
    <col min="11" max="11" width="37" style="200" customWidth="1"/>
    <col min="12" max="16384" width="9.140625" style="199"/>
  </cols>
  <sheetData>
    <row r="2" spans="3:11" s="202" customFormat="1" ht="18" customHeight="1" x14ac:dyDescent="0.3">
      <c r="C2" s="293" t="s">
        <v>412</v>
      </c>
      <c r="D2" s="293"/>
      <c r="E2" s="293"/>
      <c r="F2" s="293"/>
      <c r="G2" s="293"/>
      <c r="H2" s="293"/>
      <c r="I2" s="293"/>
      <c r="J2" s="293"/>
      <c r="K2" s="293"/>
    </row>
    <row r="3" spans="3:11" s="203" customFormat="1" ht="119.25" customHeight="1" x14ac:dyDescent="0.3">
      <c r="C3" s="293"/>
      <c r="D3" s="293"/>
      <c r="E3" s="293"/>
      <c r="F3" s="293"/>
      <c r="G3" s="293"/>
      <c r="H3" s="293"/>
      <c r="I3" s="293"/>
      <c r="J3" s="293"/>
      <c r="K3" s="293"/>
    </row>
    <row r="4" spans="3:11" ht="64.5" customHeight="1" x14ac:dyDescent="0.3">
      <c r="C4" s="293" t="s">
        <v>436</v>
      </c>
      <c r="D4" s="293"/>
      <c r="E4" s="293"/>
      <c r="F4" s="293"/>
      <c r="G4" s="293"/>
      <c r="H4" s="293"/>
      <c r="I4" s="293"/>
      <c r="J4" s="293"/>
      <c r="K4" s="293"/>
    </row>
    <row r="5" spans="3:11" s="245" customFormat="1" ht="111" customHeight="1" x14ac:dyDescent="0.45">
      <c r="C5" s="294" t="s">
        <v>413</v>
      </c>
      <c r="D5" s="244" t="s">
        <v>414</v>
      </c>
      <c r="E5" s="244" t="s">
        <v>415</v>
      </c>
      <c r="F5" s="244" t="s">
        <v>416</v>
      </c>
      <c r="G5" s="253" t="s">
        <v>417</v>
      </c>
      <c r="H5" s="244" t="s">
        <v>418</v>
      </c>
      <c r="I5" s="244" t="s">
        <v>415</v>
      </c>
      <c r="J5" s="244" t="s">
        <v>416</v>
      </c>
      <c r="K5" s="253" t="s">
        <v>417</v>
      </c>
    </row>
    <row r="6" spans="3:11" s="204" customFormat="1" ht="366.75" customHeight="1" x14ac:dyDescent="0.25">
      <c r="C6" s="294"/>
      <c r="D6" s="255" t="s">
        <v>553</v>
      </c>
      <c r="E6" s="228" t="s">
        <v>551</v>
      </c>
      <c r="F6" s="229">
        <v>0.22569444444444448</v>
      </c>
      <c r="G6" s="227" t="s">
        <v>437</v>
      </c>
      <c r="H6" s="242" t="s">
        <v>552</v>
      </c>
      <c r="I6" s="228" t="s">
        <v>604</v>
      </c>
      <c r="J6" s="229">
        <v>5.555555555555558E-2</v>
      </c>
      <c r="K6" s="227" t="s">
        <v>438</v>
      </c>
    </row>
    <row r="7" spans="3:11" s="204" customFormat="1" ht="303" customHeight="1" x14ac:dyDescent="0.25">
      <c r="C7" s="294"/>
      <c r="D7" s="243" t="s">
        <v>48</v>
      </c>
      <c r="E7" s="228" t="s">
        <v>48</v>
      </c>
      <c r="F7" s="229">
        <v>0</v>
      </c>
      <c r="G7" s="227" t="s">
        <v>48</v>
      </c>
      <c r="H7" s="241" t="s">
        <v>439</v>
      </c>
      <c r="I7" s="229" t="s">
        <v>605</v>
      </c>
      <c r="J7" s="229">
        <v>5.2083333333333259E-2</v>
      </c>
      <c r="K7" s="227" t="s">
        <v>440</v>
      </c>
    </row>
    <row r="8" spans="3:11" s="204" customFormat="1" ht="303" customHeight="1" x14ac:dyDescent="0.25">
      <c r="C8" s="294"/>
      <c r="D8" s="243" t="s">
        <v>48</v>
      </c>
      <c r="E8" s="228" t="s">
        <v>48</v>
      </c>
      <c r="F8" s="229">
        <v>0</v>
      </c>
      <c r="G8" s="227" t="s">
        <v>48</v>
      </c>
      <c r="H8" s="241" t="s">
        <v>441</v>
      </c>
      <c r="I8" s="229" t="s">
        <v>606</v>
      </c>
      <c r="J8" s="229">
        <v>0.35763888888888878</v>
      </c>
      <c r="K8" s="227" t="s">
        <v>442</v>
      </c>
    </row>
    <row r="9" spans="3:11" s="252" customFormat="1" ht="100.5" customHeight="1" x14ac:dyDescent="0.8">
      <c r="C9" s="254" t="s">
        <v>419</v>
      </c>
      <c r="D9" s="249">
        <v>1</v>
      </c>
      <c r="E9" s="249"/>
      <c r="F9" s="250">
        <v>0.22569444444444445</v>
      </c>
      <c r="G9" s="249"/>
      <c r="H9" s="251">
        <v>3</v>
      </c>
      <c r="I9" s="249"/>
      <c r="J9" s="250">
        <f>SUM(J6:J8)</f>
        <v>0.46527777777777762</v>
      </c>
      <c r="K9" s="249"/>
    </row>
  </sheetData>
  <mergeCells count="3">
    <mergeCell ref="C2:K3"/>
    <mergeCell ref="C4:K4"/>
    <mergeCell ref="C5:C8"/>
  </mergeCells>
  <printOptions horizontalCentered="1"/>
  <pageMargins left="0" right="0" top="0.5" bottom="0.5" header="0" footer="0"/>
  <pageSetup paperSize="9"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65"/>
  <sheetViews>
    <sheetView showGridLines="0" view="pageBreakPreview" zoomScale="30" zoomScaleSheetLayoutView="30" workbookViewId="0">
      <selection activeCell="C4" sqref="C4:K4"/>
    </sheetView>
  </sheetViews>
  <sheetFormatPr defaultColWidth="9.140625" defaultRowHeight="30.75" x14ac:dyDescent="0.3"/>
  <cols>
    <col min="1" max="2" width="3" style="199" customWidth="1"/>
    <col min="3" max="3" width="35.42578125" style="198" customWidth="1"/>
    <col min="4" max="4" width="64.42578125" style="199" customWidth="1"/>
    <col min="5" max="5" width="27.42578125" style="200" customWidth="1"/>
    <col min="6" max="6" width="30.5703125" style="200" customWidth="1"/>
    <col min="7" max="7" width="34.42578125" style="200" customWidth="1"/>
    <col min="8" max="8" width="255.5703125" style="201" customWidth="1"/>
    <col min="9" max="9" width="31.28515625" style="200" customWidth="1"/>
    <col min="10" max="10" width="34" style="200" customWidth="1"/>
    <col min="11" max="11" width="46.5703125" style="200" customWidth="1"/>
    <col min="12" max="16384" width="9.140625" style="199"/>
  </cols>
  <sheetData>
    <row r="2" spans="3:11" s="202" customFormat="1" ht="18" customHeight="1" x14ac:dyDescent="0.3">
      <c r="C2" s="293" t="s">
        <v>412</v>
      </c>
      <c r="D2" s="293"/>
      <c r="E2" s="293"/>
      <c r="F2" s="293"/>
      <c r="G2" s="293"/>
      <c r="H2" s="293"/>
      <c r="I2" s="293"/>
      <c r="J2" s="293"/>
      <c r="K2" s="293"/>
    </row>
    <row r="3" spans="3:11" s="203" customFormat="1" ht="117" customHeight="1" x14ac:dyDescent="0.3">
      <c r="C3" s="293"/>
      <c r="D3" s="293"/>
      <c r="E3" s="293"/>
      <c r="F3" s="293"/>
      <c r="G3" s="293"/>
      <c r="H3" s="293"/>
      <c r="I3" s="293"/>
      <c r="J3" s="293"/>
      <c r="K3" s="293"/>
    </row>
    <row r="4" spans="3:11" ht="109.5" customHeight="1" x14ac:dyDescent="0.3">
      <c r="C4" s="293" t="s">
        <v>436</v>
      </c>
      <c r="D4" s="293"/>
      <c r="E4" s="293"/>
      <c r="F4" s="293"/>
      <c r="G4" s="293"/>
      <c r="H4" s="293"/>
      <c r="I4" s="293"/>
      <c r="J4" s="293"/>
      <c r="K4" s="293"/>
    </row>
    <row r="5" spans="3:11" s="260" customFormat="1" ht="111" customHeight="1" x14ac:dyDescent="0.5">
      <c r="C5" s="257"/>
      <c r="D5" s="258" t="s">
        <v>414</v>
      </c>
      <c r="E5" s="258" t="s">
        <v>415</v>
      </c>
      <c r="F5" s="258" t="s">
        <v>416</v>
      </c>
      <c r="G5" s="259" t="s">
        <v>417</v>
      </c>
      <c r="H5" s="258" t="s">
        <v>418</v>
      </c>
      <c r="I5" s="258" t="s">
        <v>415</v>
      </c>
      <c r="J5" s="258" t="s">
        <v>416</v>
      </c>
      <c r="K5" s="259" t="s">
        <v>417</v>
      </c>
    </row>
    <row r="6" spans="3:11" s="205" customFormat="1" ht="227.25" customHeight="1" x14ac:dyDescent="0.5">
      <c r="C6" s="295" t="s">
        <v>420</v>
      </c>
      <c r="D6" s="243" t="s">
        <v>48</v>
      </c>
      <c r="E6" s="228" t="s">
        <v>48</v>
      </c>
      <c r="F6" s="229">
        <v>0</v>
      </c>
      <c r="G6" s="227" t="s">
        <v>48</v>
      </c>
      <c r="H6" s="241" t="s">
        <v>607</v>
      </c>
      <c r="I6" s="228" t="s">
        <v>554</v>
      </c>
      <c r="J6" s="229">
        <v>3.4722222222222224E-2</v>
      </c>
      <c r="K6" s="227" t="s">
        <v>443</v>
      </c>
    </row>
    <row r="7" spans="3:11" s="205" customFormat="1" ht="227.25" customHeight="1" x14ac:dyDescent="0.5">
      <c r="C7" s="295"/>
      <c r="D7" s="243" t="s">
        <v>48</v>
      </c>
      <c r="E7" s="228" t="s">
        <v>48</v>
      </c>
      <c r="F7" s="229">
        <v>0</v>
      </c>
      <c r="G7" s="227" t="s">
        <v>48</v>
      </c>
      <c r="H7" s="241" t="s">
        <v>444</v>
      </c>
      <c r="I7" s="228" t="s">
        <v>555</v>
      </c>
      <c r="J7" s="229">
        <v>4.6527777777777779E-2</v>
      </c>
      <c r="K7" s="227" t="s">
        <v>445</v>
      </c>
    </row>
    <row r="8" spans="3:11" s="205" customFormat="1" ht="227.25" customHeight="1" x14ac:dyDescent="0.5">
      <c r="C8" s="295"/>
      <c r="D8" s="243" t="s">
        <v>48</v>
      </c>
      <c r="E8" s="228" t="s">
        <v>48</v>
      </c>
      <c r="F8" s="229">
        <v>0</v>
      </c>
      <c r="G8" s="227" t="s">
        <v>48</v>
      </c>
      <c r="H8" s="241" t="s">
        <v>446</v>
      </c>
      <c r="I8" s="228" t="s">
        <v>556</v>
      </c>
      <c r="J8" s="229">
        <v>3.8194444444444441E-2</v>
      </c>
      <c r="K8" s="227" t="s">
        <v>447</v>
      </c>
    </row>
    <row r="9" spans="3:11" s="205" customFormat="1" ht="227.25" customHeight="1" x14ac:dyDescent="0.5">
      <c r="C9" s="295"/>
      <c r="D9" s="243" t="s">
        <v>48</v>
      </c>
      <c r="E9" s="228" t="s">
        <v>48</v>
      </c>
      <c r="F9" s="229">
        <v>0</v>
      </c>
      <c r="G9" s="227" t="s">
        <v>48</v>
      </c>
      <c r="H9" s="241" t="s">
        <v>448</v>
      </c>
      <c r="I9" s="228" t="s">
        <v>557</v>
      </c>
      <c r="J9" s="229">
        <v>3.1249999999999993E-2</v>
      </c>
      <c r="K9" s="227" t="s">
        <v>449</v>
      </c>
    </row>
    <row r="10" spans="3:11" s="205" customFormat="1" ht="227.25" customHeight="1" x14ac:dyDescent="0.5">
      <c r="C10" s="295"/>
      <c r="D10" s="243" t="s">
        <v>48</v>
      </c>
      <c r="E10" s="228" t="s">
        <v>48</v>
      </c>
      <c r="F10" s="229">
        <v>0</v>
      </c>
      <c r="G10" s="227" t="s">
        <v>48</v>
      </c>
      <c r="H10" s="241" t="s">
        <v>450</v>
      </c>
      <c r="I10" s="228" t="s">
        <v>558</v>
      </c>
      <c r="J10" s="229">
        <v>0.50347222222222221</v>
      </c>
      <c r="K10" s="227" t="s">
        <v>447</v>
      </c>
    </row>
    <row r="11" spans="3:11" s="205" customFormat="1" ht="227.25" customHeight="1" x14ac:dyDescent="0.5">
      <c r="C11" s="295"/>
      <c r="D11" s="243" t="s">
        <v>48</v>
      </c>
      <c r="E11" s="228" t="s">
        <v>48</v>
      </c>
      <c r="F11" s="229">
        <v>0</v>
      </c>
      <c r="G11" s="227" t="s">
        <v>48</v>
      </c>
      <c r="H11" s="241" t="s">
        <v>451</v>
      </c>
      <c r="I11" s="228" t="s">
        <v>559</v>
      </c>
      <c r="J11" s="229">
        <v>0.24513888888888888</v>
      </c>
      <c r="K11" s="227" t="s">
        <v>452</v>
      </c>
    </row>
    <row r="12" spans="3:11" s="205" customFormat="1" ht="227.25" customHeight="1" x14ac:dyDescent="0.5">
      <c r="C12" s="295"/>
      <c r="D12" s="243" t="s">
        <v>48</v>
      </c>
      <c r="E12" s="228" t="s">
        <v>48</v>
      </c>
      <c r="F12" s="229">
        <v>0</v>
      </c>
      <c r="G12" s="227" t="s">
        <v>48</v>
      </c>
      <c r="H12" s="241" t="s">
        <v>453</v>
      </c>
      <c r="I12" s="228" t="s">
        <v>560</v>
      </c>
      <c r="J12" s="229">
        <v>0.22916666666666669</v>
      </c>
      <c r="K12" s="227" t="s">
        <v>454</v>
      </c>
    </row>
    <row r="13" spans="3:11" s="205" customFormat="1" ht="227.25" customHeight="1" x14ac:dyDescent="0.5">
      <c r="C13" s="295"/>
      <c r="D13" s="243" t="s">
        <v>48</v>
      </c>
      <c r="E13" s="228" t="s">
        <v>48</v>
      </c>
      <c r="F13" s="229">
        <v>0</v>
      </c>
      <c r="G13" s="227" t="s">
        <v>48</v>
      </c>
      <c r="H13" s="241" t="s">
        <v>455</v>
      </c>
      <c r="I13" s="228" t="s">
        <v>561</v>
      </c>
      <c r="J13" s="229">
        <v>6.944444444444442E-2</v>
      </c>
      <c r="K13" s="227" t="s">
        <v>456</v>
      </c>
    </row>
    <row r="14" spans="3:11" s="205" customFormat="1" ht="227.25" customHeight="1" x14ac:dyDescent="0.5">
      <c r="C14" s="295"/>
      <c r="D14" s="243" t="s">
        <v>48</v>
      </c>
      <c r="E14" s="228" t="s">
        <v>48</v>
      </c>
      <c r="F14" s="229">
        <v>0</v>
      </c>
      <c r="G14" s="227" t="s">
        <v>48</v>
      </c>
      <c r="H14" s="241" t="s">
        <v>457</v>
      </c>
      <c r="I14" s="228" t="s">
        <v>562</v>
      </c>
      <c r="J14" s="229">
        <v>0.38194444444444442</v>
      </c>
      <c r="K14" s="227" t="s">
        <v>458</v>
      </c>
    </row>
    <row r="15" spans="3:11" s="205" customFormat="1" ht="227.25" customHeight="1" x14ac:dyDescent="0.5">
      <c r="C15" s="295"/>
      <c r="D15" s="243" t="s">
        <v>48</v>
      </c>
      <c r="E15" s="228" t="s">
        <v>48</v>
      </c>
      <c r="F15" s="229">
        <v>0</v>
      </c>
      <c r="G15" s="227" t="s">
        <v>48</v>
      </c>
      <c r="H15" s="241" t="s">
        <v>459</v>
      </c>
      <c r="I15" s="228" t="s">
        <v>563</v>
      </c>
      <c r="J15" s="229">
        <v>4.1666666666666685E-2</v>
      </c>
      <c r="K15" s="227" t="s">
        <v>460</v>
      </c>
    </row>
    <row r="16" spans="3:11" s="205" customFormat="1" ht="227.25" customHeight="1" x14ac:dyDescent="0.5">
      <c r="C16" s="295"/>
      <c r="D16" s="243" t="s">
        <v>48</v>
      </c>
      <c r="E16" s="228" t="s">
        <v>48</v>
      </c>
      <c r="F16" s="229">
        <v>0</v>
      </c>
      <c r="G16" s="227" t="s">
        <v>48</v>
      </c>
      <c r="H16" s="241" t="s">
        <v>461</v>
      </c>
      <c r="I16" s="228" t="s">
        <v>564</v>
      </c>
      <c r="J16" s="229">
        <v>3.819444444444442E-2</v>
      </c>
      <c r="K16" s="227" t="s">
        <v>462</v>
      </c>
    </row>
    <row r="17" spans="3:11" s="205" customFormat="1" ht="227.25" customHeight="1" x14ac:dyDescent="0.5">
      <c r="C17" s="295"/>
      <c r="D17" s="243" t="s">
        <v>48</v>
      </c>
      <c r="E17" s="228" t="s">
        <v>48</v>
      </c>
      <c r="F17" s="229">
        <v>0</v>
      </c>
      <c r="G17" s="227" t="s">
        <v>48</v>
      </c>
      <c r="H17" s="241" t="s">
        <v>463</v>
      </c>
      <c r="I17" s="228" t="s">
        <v>565</v>
      </c>
      <c r="J17" s="229">
        <v>4.9999999999999933E-2</v>
      </c>
      <c r="K17" s="227" t="s">
        <v>464</v>
      </c>
    </row>
    <row r="18" spans="3:11" s="205" customFormat="1" ht="227.25" customHeight="1" x14ac:dyDescent="0.5">
      <c r="C18" s="295"/>
      <c r="D18" s="243" t="s">
        <v>48</v>
      </c>
      <c r="E18" s="228" t="s">
        <v>48</v>
      </c>
      <c r="F18" s="229">
        <v>0</v>
      </c>
      <c r="G18" s="227" t="s">
        <v>48</v>
      </c>
      <c r="H18" s="241" t="s">
        <v>465</v>
      </c>
      <c r="I18" s="228" t="s">
        <v>566</v>
      </c>
      <c r="J18" s="229">
        <v>0.24999999999999994</v>
      </c>
      <c r="K18" s="227" t="s">
        <v>466</v>
      </c>
    </row>
    <row r="19" spans="3:11" s="205" customFormat="1" ht="227.25" customHeight="1" x14ac:dyDescent="0.5">
      <c r="C19" s="295"/>
      <c r="D19" s="243" t="s">
        <v>48</v>
      </c>
      <c r="E19" s="228" t="s">
        <v>48</v>
      </c>
      <c r="F19" s="229">
        <v>0</v>
      </c>
      <c r="G19" s="227" t="s">
        <v>48</v>
      </c>
      <c r="H19" s="241" t="s">
        <v>467</v>
      </c>
      <c r="I19" s="228" t="s">
        <v>567</v>
      </c>
      <c r="J19" s="229">
        <v>2.430555555555558E-2</v>
      </c>
      <c r="K19" s="227" t="s">
        <v>468</v>
      </c>
    </row>
    <row r="20" spans="3:11" s="205" customFormat="1" ht="227.25" customHeight="1" x14ac:dyDescent="0.5">
      <c r="C20" s="295"/>
      <c r="D20" s="243" t="s">
        <v>48</v>
      </c>
      <c r="E20" s="228" t="s">
        <v>48</v>
      </c>
      <c r="F20" s="229">
        <v>0</v>
      </c>
      <c r="G20" s="227" t="s">
        <v>48</v>
      </c>
      <c r="H20" s="241" t="s">
        <v>469</v>
      </c>
      <c r="I20" s="228" t="s">
        <v>568</v>
      </c>
      <c r="J20" s="229">
        <v>8.3333333333333315E-2</v>
      </c>
      <c r="K20" s="227" t="s">
        <v>470</v>
      </c>
    </row>
    <row r="21" spans="3:11" s="205" customFormat="1" ht="227.25" customHeight="1" x14ac:dyDescent="0.5">
      <c r="C21" s="295"/>
      <c r="D21" s="243" t="s">
        <v>48</v>
      </c>
      <c r="E21" s="228" t="s">
        <v>48</v>
      </c>
      <c r="F21" s="229">
        <v>0</v>
      </c>
      <c r="G21" s="227" t="s">
        <v>48</v>
      </c>
      <c r="H21" s="241" t="s">
        <v>471</v>
      </c>
      <c r="I21" s="228" t="s">
        <v>569</v>
      </c>
      <c r="J21" s="229">
        <v>0.30555555555555552</v>
      </c>
      <c r="K21" s="227" t="s">
        <v>422</v>
      </c>
    </row>
    <row r="22" spans="3:11" s="205" customFormat="1" ht="227.25" customHeight="1" x14ac:dyDescent="0.5">
      <c r="C22" s="295"/>
      <c r="D22" s="243" t="s">
        <v>48</v>
      </c>
      <c r="E22" s="228" t="s">
        <v>48</v>
      </c>
      <c r="F22" s="229">
        <v>0</v>
      </c>
      <c r="G22" s="227" t="s">
        <v>48</v>
      </c>
      <c r="H22" s="241" t="s">
        <v>472</v>
      </c>
      <c r="I22" s="228" t="s">
        <v>570</v>
      </c>
      <c r="J22" s="229">
        <v>5.902777777777779E-2</v>
      </c>
      <c r="K22" s="227" t="s">
        <v>473</v>
      </c>
    </row>
    <row r="23" spans="3:11" s="205" customFormat="1" ht="227.25" customHeight="1" x14ac:dyDescent="0.5">
      <c r="C23" s="295"/>
      <c r="D23" s="243" t="s">
        <v>48</v>
      </c>
      <c r="E23" s="228" t="s">
        <v>48</v>
      </c>
      <c r="F23" s="229">
        <v>0</v>
      </c>
      <c r="G23" s="227" t="s">
        <v>48</v>
      </c>
      <c r="H23" s="241" t="s">
        <v>474</v>
      </c>
      <c r="I23" s="228" t="s">
        <v>571</v>
      </c>
      <c r="J23" s="229">
        <v>0.15625</v>
      </c>
      <c r="K23" s="227" t="s">
        <v>475</v>
      </c>
    </row>
    <row r="24" spans="3:11" s="205" customFormat="1" ht="227.25" customHeight="1" x14ac:dyDescent="0.5">
      <c r="C24" s="295"/>
      <c r="D24" s="243" t="s">
        <v>48</v>
      </c>
      <c r="E24" s="228" t="s">
        <v>48</v>
      </c>
      <c r="F24" s="229">
        <v>0</v>
      </c>
      <c r="G24" s="227" t="s">
        <v>48</v>
      </c>
      <c r="H24" s="241" t="s">
        <v>476</v>
      </c>
      <c r="I24" s="228" t="s">
        <v>572</v>
      </c>
      <c r="J24" s="229">
        <v>4.166666666666663E-2</v>
      </c>
      <c r="K24" s="227" t="s">
        <v>477</v>
      </c>
    </row>
    <row r="25" spans="3:11" s="205" customFormat="1" ht="227.25" customHeight="1" x14ac:dyDescent="0.5">
      <c r="C25" s="295"/>
      <c r="D25" s="243" t="s">
        <v>48</v>
      </c>
      <c r="E25" s="228" t="s">
        <v>48</v>
      </c>
      <c r="F25" s="229">
        <v>0</v>
      </c>
      <c r="G25" s="227" t="s">
        <v>48</v>
      </c>
      <c r="H25" s="241" t="s">
        <v>478</v>
      </c>
      <c r="I25" s="228" t="s">
        <v>573</v>
      </c>
      <c r="J25" s="229">
        <v>0.13888888888888884</v>
      </c>
      <c r="K25" s="227" t="s">
        <v>479</v>
      </c>
    </row>
    <row r="26" spans="3:11" s="205" customFormat="1" ht="227.25" customHeight="1" x14ac:dyDescent="0.5">
      <c r="C26" s="295"/>
      <c r="D26" s="243" t="s">
        <v>48</v>
      </c>
      <c r="E26" s="228" t="s">
        <v>48</v>
      </c>
      <c r="F26" s="229">
        <v>0</v>
      </c>
      <c r="G26" s="227" t="s">
        <v>48</v>
      </c>
      <c r="H26" s="241" t="s">
        <v>480</v>
      </c>
      <c r="I26" s="228" t="s">
        <v>574</v>
      </c>
      <c r="J26" s="229">
        <v>4.861111111111116E-2</v>
      </c>
      <c r="K26" s="227" t="s">
        <v>481</v>
      </c>
    </row>
    <row r="27" spans="3:11" s="205" customFormat="1" ht="227.25" customHeight="1" x14ac:dyDescent="0.5">
      <c r="C27" s="295"/>
      <c r="D27" s="243" t="s">
        <v>48</v>
      </c>
      <c r="E27" s="228" t="s">
        <v>48</v>
      </c>
      <c r="F27" s="229">
        <v>0</v>
      </c>
      <c r="G27" s="227" t="s">
        <v>48</v>
      </c>
      <c r="H27" s="241" t="s">
        <v>482</v>
      </c>
      <c r="I27" s="228" t="s">
        <v>575</v>
      </c>
      <c r="J27" s="229">
        <v>2.777777777777779E-2</v>
      </c>
      <c r="K27" s="227" t="s">
        <v>483</v>
      </c>
    </row>
    <row r="28" spans="3:11" s="205" customFormat="1" ht="227.25" customHeight="1" x14ac:dyDescent="0.5">
      <c r="C28" s="295"/>
      <c r="D28" s="243" t="s">
        <v>48</v>
      </c>
      <c r="E28" s="228" t="s">
        <v>48</v>
      </c>
      <c r="F28" s="229">
        <v>0</v>
      </c>
      <c r="G28" s="227" t="s">
        <v>48</v>
      </c>
      <c r="H28" s="241" t="s">
        <v>484</v>
      </c>
      <c r="I28" s="228" t="s">
        <v>576</v>
      </c>
      <c r="J28" s="229">
        <v>2.430555555555558E-2</v>
      </c>
      <c r="K28" s="227" t="s">
        <v>485</v>
      </c>
    </row>
    <row r="29" spans="3:11" s="205" customFormat="1" ht="227.25" customHeight="1" x14ac:dyDescent="0.5">
      <c r="C29" s="295"/>
      <c r="D29" s="243" t="s">
        <v>48</v>
      </c>
      <c r="E29" s="228" t="s">
        <v>48</v>
      </c>
      <c r="F29" s="229">
        <v>0</v>
      </c>
      <c r="G29" s="227" t="s">
        <v>48</v>
      </c>
      <c r="H29" s="241" t="s">
        <v>486</v>
      </c>
      <c r="I29" s="228" t="s">
        <v>577</v>
      </c>
      <c r="J29" s="229">
        <v>0.14583333333333337</v>
      </c>
      <c r="K29" s="227" t="s">
        <v>423</v>
      </c>
    </row>
    <row r="30" spans="3:11" s="205" customFormat="1" ht="227.25" customHeight="1" x14ac:dyDescent="0.5">
      <c r="C30" s="295"/>
      <c r="D30" s="243" t="s">
        <v>48</v>
      </c>
      <c r="E30" s="228" t="s">
        <v>48</v>
      </c>
      <c r="F30" s="229">
        <v>0</v>
      </c>
      <c r="G30" s="227" t="s">
        <v>48</v>
      </c>
      <c r="H30" s="241" t="s">
        <v>487</v>
      </c>
      <c r="I30" s="228" t="s">
        <v>578</v>
      </c>
      <c r="J30" s="229">
        <v>0.14930555555555558</v>
      </c>
      <c r="K30" s="227" t="s">
        <v>423</v>
      </c>
    </row>
    <row r="31" spans="3:11" s="205" customFormat="1" ht="227.25" customHeight="1" x14ac:dyDescent="0.5">
      <c r="C31" s="295"/>
      <c r="D31" s="243" t="s">
        <v>48</v>
      </c>
      <c r="E31" s="228" t="s">
        <v>48</v>
      </c>
      <c r="F31" s="229">
        <v>0</v>
      </c>
      <c r="G31" s="227" t="s">
        <v>48</v>
      </c>
      <c r="H31" s="241" t="s">
        <v>488</v>
      </c>
      <c r="I31" s="228" t="s">
        <v>579</v>
      </c>
      <c r="J31" s="229">
        <v>0.10416666666666663</v>
      </c>
      <c r="K31" s="227" t="s">
        <v>489</v>
      </c>
    </row>
    <row r="32" spans="3:11" s="205" customFormat="1" ht="227.25" customHeight="1" x14ac:dyDescent="0.5">
      <c r="C32" s="295"/>
      <c r="D32" s="243" t="s">
        <v>48</v>
      </c>
      <c r="E32" s="228" t="s">
        <v>48</v>
      </c>
      <c r="F32" s="229">
        <v>0</v>
      </c>
      <c r="G32" s="227" t="s">
        <v>48</v>
      </c>
      <c r="H32" s="241" t="s">
        <v>490</v>
      </c>
      <c r="I32" s="228" t="s">
        <v>580</v>
      </c>
      <c r="J32" s="229">
        <v>8.333333333333337E-2</v>
      </c>
      <c r="K32" s="227" t="s">
        <v>491</v>
      </c>
    </row>
    <row r="33" spans="3:11" s="205" customFormat="1" ht="227.25" customHeight="1" x14ac:dyDescent="0.5">
      <c r="C33" s="295"/>
      <c r="D33" s="243" t="s">
        <v>48</v>
      </c>
      <c r="E33" s="228" t="s">
        <v>48</v>
      </c>
      <c r="F33" s="229">
        <v>0</v>
      </c>
      <c r="G33" s="227" t="s">
        <v>48</v>
      </c>
      <c r="H33" s="241" t="s">
        <v>492</v>
      </c>
      <c r="I33" s="228" t="s">
        <v>581</v>
      </c>
      <c r="J33" s="229">
        <v>0.17708333333333337</v>
      </c>
      <c r="K33" s="227" t="s">
        <v>493</v>
      </c>
    </row>
    <row r="34" spans="3:11" s="205" customFormat="1" ht="227.25" customHeight="1" x14ac:dyDescent="0.5">
      <c r="C34" s="295"/>
      <c r="D34" s="243" t="s">
        <v>48</v>
      </c>
      <c r="E34" s="228" t="s">
        <v>48</v>
      </c>
      <c r="F34" s="229">
        <v>0</v>
      </c>
      <c r="G34" s="227" t="s">
        <v>48</v>
      </c>
      <c r="H34" s="241" t="s">
        <v>494</v>
      </c>
      <c r="I34" s="228" t="s">
        <v>582</v>
      </c>
      <c r="J34" s="229">
        <v>3.819444444444442E-2</v>
      </c>
      <c r="K34" s="227" t="s">
        <v>495</v>
      </c>
    </row>
    <row r="35" spans="3:11" s="205" customFormat="1" ht="227.25" customHeight="1" x14ac:dyDescent="0.5">
      <c r="C35" s="295"/>
      <c r="D35" s="243" t="s">
        <v>48</v>
      </c>
      <c r="E35" s="228" t="s">
        <v>48</v>
      </c>
      <c r="F35" s="229">
        <v>0</v>
      </c>
      <c r="G35" s="227" t="s">
        <v>48</v>
      </c>
      <c r="H35" s="241" t="s">
        <v>496</v>
      </c>
      <c r="I35" s="228" t="s">
        <v>583</v>
      </c>
      <c r="J35" s="229">
        <v>4.1666666666666741E-2</v>
      </c>
      <c r="K35" s="227" t="s">
        <v>497</v>
      </c>
    </row>
    <row r="36" spans="3:11" s="205" customFormat="1" ht="227.25" customHeight="1" x14ac:dyDescent="0.5">
      <c r="C36" s="295"/>
      <c r="D36" s="243" t="s">
        <v>48</v>
      </c>
      <c r="E36" s="228" t="s">
        <v>48</v>
      </c>
      <c r="F36" s="229">
        <v>0</v>
      </c>
      <c r="G36" s="227" t="s">
        <v>48</v>
      </c>
      <c r="H36" s="241" t="s">
        <v>498</v>
      </c>
      <c r="I36" s="228" t="s">
        <v>584</v>
      </c>
      <c r="J36" s="229">
        <v>9.027777777777779E-2</v>
      </c>
      <c r="K36" s="227" t="s">
        <v>499</v>
      </c>
    </row>
    <row r="37" spans="3:11" s="205" customFormat="1" ht="227.25" customHeight="1" x14ac:dyDescent="0.5">
      <c r="C37" s="295"/>
      <c r="D37" s="243" t="s">
        <v>48</v>
      </c>
      <c r="E37" s="228" t="s">
        <v>48</v>
      </c>
      <c r="F37" s="229">
        <v>0</v>
      </c>
      <c r="G37" s="227" t="s">
        <v>48</v>
      </c>
      <c r="H37" s="241" t="s">
        <v>500</v>
      </c>
      <c r="I37" s="228" t="s">
        <v>585</v>
      </c>
      <c r="J37" s="229">
        <v>0.14930555555555547</v>
      </c>
      <c r="K37" s="227" t="s">
        <v>501</v>
      </c>
    </row>
    <row r="38" spans="3:11" s="205" customFormat="1" ht="227.25" customHeight="1" x14ac:dyDescent="0.5">
      <c r="C38" s="295"/>
      <c r="D38" s="243" t="s">
        <v>48</v>
      </c>
      <c r="E38" s="228" t="s">
        <v>48</v>
      </c>
      <c r="F38" s="229">
        <v>0</v>
      </c>
      <c r="G38" s="227" t="s">
        <v>48</v>
      </c>
      <c r="H38" s="241" t="s">
        <v>502</v>
      </c>
      <c r="I38" s="228" t="s">
        <v>586</v>
      </c>
      <c r="J38" s="229">
        <v>0.10069444444444442</v>
      </c>
      <c r="K38" s="227" t="s">
        <v>495</v>
      </c>
    </row>
    <row r="39" spans="3:11" s="205" customFormat="1" ht="227.25" customHeight="1" x14ac:dyDescent="0.5">
      <c r="C39" s="295"/>
      <c r="D39" s="243" t="s">
        <v>48</v>
      </c>
      <c r="E39" s="228" t="s">
        <v>48</v>
      </c>
      <c r="F39" s="229">
        <v>0</v>
      </c>
      <c r="G39" s="227" t="s">
        <v>48</v>
      </c>
      <c r="H39" s="241" t="s">
        <v>503</v>
      </c>
      <c r="I39" s="228" t="s">
        <v>587</v>
      </c>
      <c r="J39" s="229">
        <v>5.208333333333337E-2</v>
      </c>
      <c r="K39" s="227" t="s">
        <v>504</v>
      </c>
    </row>
    <row r="40" spans="3:11" s="205" customFormat="1" ht="227.25" customHeight="1" x14ac:dyDescent="0.5">
      <c r="C40" s="295"/>
      <c r="D40" s="243" t="s">
        <v>48</v>
      </c>
      <c r="E40" s="228" t="s">
        <v>48</v>
      </c>
      <c r="F40" s="229">
        <v>0</v>
      </c>
      <c r="G40" s="227" t="s">
        <v>48</v>
      </c>
      <c r="H40" s="241" t="s">
        <v>505</v>
      </c>
      <c r="I40" s="228" t="s">
        <v>588</v>
      </c>
      <c r="J40" s="229">
        <v>0.25694444444444442</v>
      </c>
      <c r="K40" s="227" t="s">
        <v>506</v>
      </c>
    </row>
    <row r="41" spans="3:11" s="205" customFormat="1" ht="227.25" customHeight="1" x14ac:dyDescent="0.5">
      <c r="C41" s="295"/>
      <c r="D41" s="243" t="s">
        <v>48</v>
      </c>
      <c r="E41" s="228" t="s">
        <v>48</v>
      </c>
      <c r="F41" s="229">
        <v>0</v>
      </c>
      <c r="G41" s="227" t="s">
        <v>48</v>
      </c>
      <c r="H41" s="241" t="s">
        <v>507</v>
      </c>
      <c r="I41" s="228" t="s">
        <v>589</v>
      </c>
      <c r="J41" s="229">
        <v>3.125E-2</v>
      </c>
      <c r="K41" s="227" t="s">
        <v>508</v>
      </c>
    </row>
    <row r="42" spans="3:11" s="205" customFormat="1" ht="227.25" customHeight="1" x14ac:dyDescent="0.5">
      <c r="C42" s="295"/>
      <c r="D42" s="243" t="s">
        <v>48</v>
      </c>
      <c r="E42" s="228" t="s">
        <v>48</v>
      </c>
      <c r="F42" s="229">
        <v>0</v>
      </c>
      <c r="G42" s="227" t="s">
        <v>48</v>
      </c>
      <c r="H42" s="241" t="s">
        <v>509</v>
      </c>
      <c r="I42" s="228" t="s">
        <v>590</v>
      </c>
      <c r="J42" s="229">
        <v>0.11805555555555558</v>
      </c>
      <c r="K42" s="227" t="s">
        <v>510</v>
      </c>
    </row>
    <row r="43" spans="3:11" s="205" customFormat="1" ht="227.25" customHeight="1" x14ac:dyDescent="0.5">
      <c r="C43" s="295"/>
      <c r="D43" s="243" t="s">
        <v>48</v>
      </c>
      <c r="E43" s="228" t="s">
        <v>48</v>
      </c>
      <c r="F43" s="229">
        <v>0</v>
      </c>
      <c r="G43" s="227" t="s">
        <v>48</v>
      </c>
      <c r="H43" s="241" t="s">
        <v>511</v>
      </c>
      <c r="I43" s="228" t="s">
        <v>591</v>
      </c>
      <c r="J43" s="229">
        <v>0.10416666666666663</v>
      </c>
      <c r="K43" s="227" t="s">
        <v>512</v>
      </c>
    </row>
    <row r="44" spans="3:11" s="205" customFormat="1" ht="227.25" customHeight="1" x14ac:dyDescent="0.5">
      <c r="C44" s="295"/>
      <c r="D44" s="243" t="s">
        <v>48</v>
      </c>
      <c r="E44" s="228" t="s">
        <v>48</v>
      </c>
      <c r="F44" s="229">
        <v>0</v>
      </c>
      <c r="G44" s="227" t="s">
        <v>48</v>
      </c>
      <c r="H44" s="241" t="s">
        <v>513</v>
      </c>
      <c r="I44" s="228" t="s">
        <v>592</v>
      </c>
      <c r="J44" s="229">
        <v>2.777777777777779E-2</v>
      </c>
      <c r="K44" s="227" t="s">
        <v>514</v>
      </c>
    </row>
    <row r="45" spans="3:11" s="205" customFormat="1" ht="227.25" customHeight="1" x14ac:dyDescent="0.5">
      <c r="C45" s="295"/>
      <c r="D45" s="243" t="s">
        <v>48</v>
      </c>
      <c r="E45" s="228" t="s">
        <v>48</v>
      </c>
      <c r="F45" s="229">
        <v>0</v>
      </c>
      <c r="G45" s="227" t="s">
        <v>48</v>
      </c>
      <c r="H45" s="241" t="s">
        <v>515</v>
      </c>
      <c r="I45" s="228" t="s">
        <v>593</v>
      </c>
      <c r="J45" s="229">
        <v>2.083333333333337E-2</v>
      </c>
      <c r="K45" s="227" t="s">
        <v>516</v>
      </c>
    </row>
    <row r="46" spans="3:11" s="205" customFormat="1" ht="227.25" customHeight="1" x14ac:dyDescent="0.5">
      <c r="C46" s="295"/>
      <c r="D46" s="243" t="s">
        <v>48</v>
      </c>
      <c r="E46" s="228" t="s">
        <v>48</v>
      </c>
      <c r="F46" s="229">
        <v>0</v>
      </c>
      <c r="G46" s="227" t="s">
        <v>48</v>
      </c>
      <c r="H46" s="241" t="s">
        <v>517</v>
      </c>
      <c r="I46" s="228" t="s">
        <v>594</v>
      </c>
      <c r="J46" s="229">
        <v>3.819444444444442E-2</v>
      </c>
      <c r="K46" s="227" t="s">
        <v>518</v>
      </c>
    </row>
    <row r="47" spans="3:11" s="205" customFormat="1" ht="227.25" customHeight="1" x14ac:dyDescent="0.5">
      <c r="C47" s="295"/>
      <c r="D47" s="243" t="s">
        <v>48</v>
      </c>
      <c r="E47" s="228" t="s">
        <v>48</v>
      </c>
      <c r="F47" s="229">
        <v>0</v>
      </c>
      <c r="G47" s="227" t="s">
        <v>48</v>
      </c>
      <c r="H47" s="241" t="s">
        <v>519</v>
      </c>
      <c r="I47" s="228" t="s">
        <v>595</v>
      </c>
      <c r="J47" s="229">
        <v>2.083333333333337E-2</v>
      </c>
      <c r="K47" s="227" t="s">
        <v>520</v>
      </c>
    </row>
    <row r="48" spans="3:11" s="205" customFormat="1" ht="227.25" customHeight="1" x14ac:dyDescent="0.5">
      <c r="C48" s="295"/>
      <c r="D48" s="243" t="s">
        <v>48</v>
      </c>
      <c r="E48" s="228" t="s">
        <v>48</v>
      </c>
      <c r="F48" s="229">
        <v>0</v>
      </c>
      <c r="G48" s="227" t="s">
        <v>48</v>
      </c>
      <c r="H48" s="241" t="s">
        <v>521</v>
      </c>
      <c r="I48" s="228" t="s">
        <v>596</v>
      </c>
      <c r="J48" s="229">
        <v>4.513888888888884E-2</v>
      </c>
      <c r="K48" s="227" t="s">
        <v>522</v>
      </c>
    </row>
    <row r="49" spans="3:11" s="205" customFormat="1" ht="227.25" customHeight="1" x14ac:dyDescent="0.5">
      <c r="C49" s="295"/>
      <c r="D49" s="243" t="s">
        <v>48</v>
      </c>
      <c r="E49" s="228" t="s">
        <v>48</v>
      </c>
      <c r="F49" s="229">
        <v>0</v>
      </c>
      <c r="G49" s="227" t="s">
        <v>48</v>
      </c>
      <c r="H49" s="241" t="s">
        <v>523</v>
      </c>
      <c r="I49" s="228" t="s">
        <v>597</v>
      </c>
      <c r="J49" s="229">
        <v>2.7777777777777901E-2</v>
      </c>
      <c r="K49" s="227" t="s">
        <v>524</v>
      </c>
    </row>
    <row r="50" spans="3:11" s="205" customFormat="1" ht="227.25" customHeight="1" x14ac:dyDescent="0.5">
      <c r="C50" s="295"/>
      <c r="D50" s="243" t="s">
        <v>48</v>
      </c>
      <c r="E50" s="228" t="s">
        <v>48</v>
      </c>
      <c r="F50" s="229">
        <v>0</v>
      </c>
      <c r="G50" s="227" t="s">
        <v>48</v>
      </c>
      <c r="H50" s="241" t="s">
        <v>525</v>
      </c>
      <c r="I50" s="228" t="s">
        <v>598</v>
      </c>
      <c r="J50" s="229">
        <v>5.9027777777777901E-2</v>
      </c>
      <c r="K50" s="227" t="s">
        <v>526</v>
      </c>
    </row>
    <row r="51" spans="3:11" s="205" customFormat="1" ht="227.25" customHeight="1" x14ac:dyDescent="0.5">
      <c r="C51" s="295"/>
      <c r="D51" s="243" t="s">
        <v>48</v>
      </c>
      <c r="E51" s="228" t="s">
        <v>48</v>
      </c>
      <c r="F51" s="229">
        <v>0</v>
      </c>
      <c r="G51" s="227" t="s">
        <v>48</v>
      </c>
      <c r="H51" s="241" t="s">
        <v>527</v>
      </c>
      <c r="I51" s="228" t="s">
        <v>599</v>
      </c>
      <c r="J51" s="229">
        <v>3.8194444444444441E-2</v>
      </c>
      <c r="K51" s="227" t="s">
        <v>528</v>
      </c>
    </row>
    <row r="52" spans="3:11" s="205" customFormat="1" ht="227.25" customHeight="1" x14ac:dyDescent="0.5">
      <c r="C52" s="295"/>
      <c r="D52" s="243" t="s">
        <v>48</v>
      </c>
      <c r="E52" s="228" t="s">
        <v>48</v>
      </c>
      <c r="F52" s="229">
        <v>0</v>
      </c>
      <c r="G52" s="227" t="s">
        <v>48</v>
      </c>
      <c r="H52" s="241" t="s">
        <v>529</v>
      </c>
      <c r="I52" s="228" t="s">
        <v>600</v>
      </c>
      <c r="J52" s="229">
        <v>1.9444444444444597E-2</v>
      </c>
      <c r="K52" s="227" t="s">
        <v>530</v>
      </c>
    </row>
    <row r="53" spans="3:11" s="205" customFormat="1" ht="227.25" customHeight="1" x14ac:dyDescent="0.5">
      <c r="C53" s="295"/>
      <c r="D53" s="243" t="s">
        <v>48</v>
      </c>
      <c r="E53" s="228" t="s">
        <v>48</v>
      </c>
      <c r="F53" s="229">
        <v>0</v>
      </c>
      <c r="G53" s="227" t="s">
        <v>48</v>
      </c>
      <c r="H53" s="241" t="s">
        <v>531</v>
      </c>
      <c r="I53" s="228" t="s">
        <v>601</v>
      </c>
      <c r="J53" s="229">
        <v>3.6805555555555557E-2</v>
      </c>
      <c r="K53" s="227" t="s">
        <v>532</v>
      </c>
    </row>
    <row r="54" spans="3:11" s="205" customFormat="1" ht="227.25" customHeight="1" x14ac:dyDescent="0.5">
      <c r="C54" s="295"/>
      <c r="D54" s="243" t="s">
        <v>48</v>
      </c>
      <c r="E54" s="228" t="s">
        <v>48</v>
      </c>
      <c r="F54" s="229">
        <v>0</v>
      </c>
      <c r="G54" s="227" t="s">
        <v>48</v>
      </c>
      <c r="H54" s="241" t="s">
        <v>533</v>
      </c>
      <c r="I54" s="228" t="s">
        <v>602</v>
      </c>
      <c r="J54" s="229">
        <v>4.8611111111111112E-2</v>
      </c>
      <c r="K54" s="227" t="s">
        <v>534</v>
      </c>
    </row>
    <row r="55" spans="3:11" s="205" customFormat="1" ht="227.25" customHeight="1" x14ac:dyDescent="0.5">
      <c r="C55" s="295"/>
      <c r="D55" s="243" t="s">
        <v>48</v>
      </c>
      <c r="E55" s="228" t="s">
        <v>48</v>
      </c>
      <c r="F55" s="229">
        <v>0</v>
      </c>
      <c r="G55" s="227" t="s">
        <v>48</v>
      </c>
      <c r="H55" s="241" t="s">
        <v>535</v>
      </c>
      <c r="I55" s="228" t="s">
        <v>603</v>
      </c>
      <c r="J55" s="229">
        <v>4.1666666666666664E-2</v>
      </c>
      <c r="K55" s="227" t="s">
        <v>536</v>
      </c>
    </row>
    <row r="56" spans="3:11" s="247" customFormat="1" ht="92.25" customHeight="1" x14ac:dyDescent="0.6">
      <c r="C56" s="246" t="s">
        <v>419</v>
      </c>
      <c r="D56" s="251" t="s">
        <v>550</v>
      </c>
      <c r="E56" s="248"/>
      <c r="F56" s="250">
        <v>0</v>
      </c>
      <c r="G56" s="249"/>
      <c r="H56" s="248">
        <v>50</v>
      </c>
      <c r="I56" s="248"/>
      <c r="J56" s="256">
        <f>SUM(J6:J55)</f>
        <v>4.9361111111111109</v>
      </c>
      <c r="K56" s="249"/>
    </row>
    <row r="57" spans="3:11" x14ac:dyDescent="0.3">
      <c r="I57" s="207"/>
      <c r="J57" s="207"/>
      <c r="K57" s="207"/>
    </row>
    <row r="58" spans="3:11" x14ac:dyDescent="0.3">
      <c r="K58" s="208"/>
    </row>
    <row r="63" spans="3:11" ht="18.75" x14ac:dyDescent="0.3">
      <c r="C63" s="199"/>
      <c r="E63" s="199"/>
      <c r="F63" s="199"/>
      <c r="G63" s="199"/>
      <c r="H63" s="199"/>
      <c r="I63" s="209"/>
      <c r="J63" s="199"/>
      <c r="K63" s="199"/>
    </row>
    <row r="64" spans="3:11" ht="18.75" x14ac:dyDescent="0.3">
      <c r="C64" s="199"/>
      <c r="E64" s="199"/>
      <c r="F64" s="199"/>
      <c r="G64" s="199"/>
      <c r="H64" s="199"/>
      <c r="I64" s="210"/>
      <c r="J64" s="199"/>
      <c r="K64" s="199"/>
    </row>
    <row r="65" spans="3:11" ht="18.75" x14ac:dyDescent="0.3">
      <c r="C65" s="199"/>
      <c r="E65" s="199"/>
      <c r="F65" s="199"/>
      <c r="G65" s="199"/>
      <c r="H65" s="199"/>
      <c r="I65" s="210"/>
      <c r="J65" s="199"/>
      <c r="K65" s="199"/>
    </row>
  </sheetData>
  <mergeCells count="3">
    <mergeCell ref="C2:K3"/>
    <mergeCell ref="C4:K4"/>
    <mergeCell ref="C6:C55"/>
  </mergeCells>
  <printOptions horizontalCentered="1"/>
  <pageMargins left="0" right="0" top="0.5" bottom="0.5" header="0" footer="0"/>
  <pageSetup paperSize="9" scale="1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showGridLines="0" view="pageBreakPreview" topLeftCell="B1" zoomScale="40" zoomScaleSheetLayoutView="40" workbookViewId="0">
      <selection activeCell="C8" sqref="C8"/>
    </sheetView>
  </sheetViews>
  <sheetFormatPr defaultColWidth="9.140625" defaultRowHeight="28.5" x14ac:dyDescent="0.45"/>
  <cols>
    <col min="1" max="1" width="4.28515625" style="213" customWidth="1"/>
    <col min="2" max="2" width="22.28515625" style="211" customWidth="1"/>
    <col min="3" max="3" width="140.28515625" style="211" customWidth="1"/>
    <col min="4" max="4" width="47.28515625" style="211" customWidth="1"/>
    <col min="5" max="5" width="29.7109375" style="212" customWidth="1"/>
    <col min="6" max="6" width="31.28515625" style="213" customWidth="1"/>
    <col min="7" max="16384" width="9.140625" style="213"/>
  </cols>
  <sheetData>
    <row r="1" spans="2:7" ht="29.25" thickBot="1" x14ac:dyDescent="0.5"/>
    <row r="2" spans="2:7" ht="42" customHeight="1" x14ac:dyDescent="0.45">
      <c r="B2" s="296" t="s">
        <v>17</v>
      </c>
      <c r="C2" s="297"/>
      <c r="D2" s="297"/>
      <c r="E2" s="297"/>
      <c r="F2" s="297"/>
    </row>
    <row r="3" spans="2:7" ht="42" customHeight="1" x14ac:dyDescent="0.45">
      <c r="B3" s="298"/>
      <c r="C3" s="299"/>
      <c r="D3" s="299"/>
      <c r="E3" s="299"/>
      <c r="F3" s="299"/>
    </row>
    <row r="4" spans="2:7" ht="1.5" customHeight="1" x14ac:dyDescent="0.45">
      <c r="B4" s="215"/>
      <c r="C4" s="216"/>
      <c r="D4" s="216"/>
      <c r="E4" s="217"/>
      <c r="F4" s="218"/>
    </row>
    <row r="5" spans="2:7" ht="1.5" customHeight="1" x14ac:dyDescent="0.45">
      <c r="B5" s="300"/>
      <c r="C5" s="301"/>
      <c r="D5" s="301"/>
      <c r="E5" s="301"/>
      <c r="F5" s="218"/>
    </row>
    <row r="6" spans="2:7" ht="54.75" customHeight="1" x14ac:dyDescent="0.45">
      <c r="B6" s="302" t="s">
        <v>537</v>
      </c>
      <c r="C6" s="302"/>
      <c r="D6" s="302"/>
      <c r="E6" s="302"/>
      <c r="F6" s="302"/>
    </row>
    <row r="7" spans="2:7" ht="56.25" customHeight="1" x14ac:dyDescent="0.45">
      <c r="B7" s="232"/>
      <c r="C7" s="233" t="s">
        <v>421</v>
      </c>
      <c r="D7" s="233" t="s">
        <v>415</v>
      </c>
      <c r="E7" s="233" t="s">
        <v>416</v>
      </c>
      <c r="F7" s="233" t="s">
        <v>417</v>
      </c>
    </row>
    <row r="8" spans="2:7" ht="265.5" customHeight="1" x14ac:dyDescent="0.45">
      <c r="B8" s="234" t="s">
        <v>413</v>
      </c>
      <c r="C8" s="235" t="s">
        <v>48</v>
      </c>
      <c r="D8" s="235" t="s">
        <v>48</v>
      </c>
      <c r="E8" s="236">
        <v>0</v>
      </c>
      <c r="F8" s="236" t="s">
        <v>48</v>
      </c>
    </row>
    <row r="9" spans="2:7" s="231" customFormat="1" ht="82.5" customHeight="1" x14ac:dyDescent="0.7">
      <c r="B9" s="237" t="s">
        <v>14</v>
      </c>
      <c r="C9" s="238" t="s">
        <v>550</v>
      </c>
      <c r="D9" s="238"/>
      <c r="E9" s="239">
        <v>0</v>
      </c>
      <c r="F9" s="240"/>
      <c r="G9" s="230"/>
    </row>
  </sheetData>
  <sheetProtection formatCells="0" formatColumns="0" formatRows="0" insertColumns="0" insertRows="0" insertHyperlinks="0" deleteColumns="0" deleteRows="0" selectLockedCells="1" sort="0" autoFilter="0" pivotTables="0"/>
  <mergeCells count="3">
    <mergeCell ref="B2:F3"/>
    <mergeCell ref="B5:E5"/>
    <mergeCell ref="B6:F6"/>
  </mergeCells>
  <pageMargins left="0.5" right="0" top="0.55000000000000004" bottom="0" header="0" footer="0"/>
  <pageSetup paperSize="9" scale="35"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17"/>
  <sheetViews>
    <sheetView showGridLines="0" view="pageBreakPreview" zoomScale="10" zoomScaleNormal="10" zoomScaleSheetLayoutView="10" zoomScalePageLayoutView="10" workbookViewId="0">
      <selection activeCell="N8" sqref="N8"/>
    </sheetView>
  </sheetViews>
  <sheetFormatPr defaultColWidth="9.140625" defaultRowHeight="18.75" x14ac:dyDescent="0.3"/>
  <cols>
    <col min="1" max="1" width="17.7109375" style="78" customWidth="1"/>
    <col min="2" max="17" width="77" style="77" customWidth="1"/>
    <col min="18" max="18" width="46.28515625" style="77" customWidth="1"/>
    <col min="19" max="16384" width="9.140625" style="78"/>
  </cols>
  <sheetData>
    <row r="1" spans="2:18" ht="105.75" customHeight="1" x14ac:dyDescent="0.3"/>
    <row r="2" spans="2:18" s="80" customFormat="1" ht="364.5" customHeight="1" x14ac:dyDescent="0.25">
      <c r="B2" s="313" t="s">
        <v>162</v>
      </c>
      <c r="C2" s="313"/>
      <c r="D2" s="313"/>
      <c r="E2" s="313"/>
      <c r="F2" s="313"/>
      <c r="G2" s="313"/>
      <c r="H2" s="313"/>
      <c r="I2" s="313"/>
      <c r="J2" s="313"/>
      <c r="K2" s="313"/>
      <c r="L2" s="313"/>
      <c r="M2" s="313"/>
      <c r="N2" s="313"/>
      <c r="O2" s="313"/>
      <c r="P2" s="313"/>
      <c r="Q2" s="313"/>
      <c r="R2" s="79"/>
    </row>
    <row r="3" spans="2:18" ht="111.75" customHeight="1" x14ac:dyDescent="0.3">
      <c r="B3" s="314" t="s">
        <v>163</v>
      </c>
      <c r="C3" s="314"/>
      <c r="D3" s="314"/>
      <c r="E3" s="314"/>
      <c r="F3" s="314"/>
      <c r="G3" s="314"/>
      <c r="H3" s="314"/>
      <c r="I3" s="314"/>
      <c r="J3" s="314"/>
      <c r="K3" s="314"/>
      <c r="L3" s="314"/>
      <c r="M3" s="314"/>
      <c r="N3" s="314"/>
      <c r="O3" s="314"/>
      <c r="P3" s="314"/>
      <c r="Q3" s="314"/>
      <c r="R3" s="81"/>
    </row>
    <row r="4" spans="2:18" ht="156.75" customHeight="1" x14ac:dyDescent="0.3">
      <c r="B4" s="314"/>
      <c r="C4" s="314"/>
      <c r="D4" s="314"/>
      <c r="E4" s="314"/>
      <c r="F4" s="314"/>
      <c r="G4" s="314"/>
      <c r="H4" s="314"/>
      <c r="I4" s="314"/>
      <c r="J4" s="314"/>
      <c r="K4" s="314"/>
      <c r="L4" s="314"/>
      <c r="M4" s="314"/>
      <c r="N4" s="314"/>
      <c r="O4" s="314"/>
      <c r="P4" s="314"/>
      <c r="Q4" s="314"/>
      <c r="R4" s="81"/>
    </row>
    <row r="5" spans="2:18" s="83" customFormat="1" ht="223.5" customHeight="1" x14ac:dyDescent="1.3">
      <c r="B5" s="316" t="s">
        <v>20</v>
      </c>
      <c r="C5" s="316"/>
      <c r="D5" s="316"/>
      <c r="E5" s="316"/>
      <c r="F5" s="316" t="s">
        <v>21</v>
      </c>
      <c r="G5" s="316"/>
      <c r="H5" s="316"/>
      <c r="I5" s="316"/>
      <c r="J5" s="316" t="s">
        <v>22</v>
      </c>
      <c r="K5" s="316"/>
      <c r="L5" s="316"/>
      <c r="M5" s="316"/>
      <c r="N5" s="315" t="s">
        <v>14</v>
      </c>
      <c r="O5" s="315"/>
      <c r="P5" s="315"/>
      <c r="Q5" s="315"/>
      <c r="R5" s="82"/>
    </row>
    <row r="6" spans="2:18" s="85" customFormat="1" ht="394.5" customHeight="1" x14ac:dyDescent="0.25">
      <c r="B6" s="312" t="s">
        <v>164</v>
      </c>
      <c r="C6" s="312"/>
      <c r="D6" s="312" t="s">
        <v>165</v>
      </c>
      <c r="E6" s="312"/>
      <c r="F6" s="312" t="s">
        <v>164</v>
      </c>
      <c r="G6" s="312"/>
      <c r="H6" s="312" t="s">
        <v>165</v>
      </c>
      <c r="I6" s="312"/>
      <c r="J6" s="312" t="s">
        <v>164</v>
      </c>
      <c r="K6" s="312"/>
      <c r="L6" s="312" t="s">
        <v>165</v>
      </c>
      <c r="M6" s="312"/>
      <c r="N6" s="312" t="s">
        <v>164</v>
      </c>
      <c r="O6" s="312"/>
      <c r="P6" s="312" t="s">
        <v>165</v>
      </c>
      <c r="Q6" s="312"/>
      <c r="R6" s="84"/>
    </row>
    <row r="7" spans="2:18" s="88" customFormat="1" ht="409.6" customHeight="1" x14ac:dyDescent="1.1000000000000001">
      <c r="B7" s="86" t="s">
        <v>166</v>
      </c>
      <c r="C7" s="86" t="s">
        <v>167</v>
      </c>
      <c r="D7" s="86" t="s">
        <v>166</v>
      </c>
      <c r="E7" s="86" t="s">
        <v>167</v>
      </c>
      <c r="F7" s="86" t="s">
        <v>166</v>
      </c>
      <c r="G7" s="86" t="s">
        <v>167</v>
      </c>
      <c r="H7" s="86" t="s">
        <v>166</v>
      </c>
      <c r="I7" s="86" t="s">
        <v>167</v>
      </c>
      <c r="J7" s="86" t="s">
        <v>166</v>
      </c>
      <c r="K7" s="86" t="s">
        <v>168</v>
      </c>
      <c r="L7" s="86" t="s">
        <v>166</v>
      </c>
      <c r="M7" s="86" t="s">
        <v>168</v>
      </c>
      <c r="N7" s="86" t="s">
        <v>166</v>
      </c>
      <c r="O7" s="86" t="s">
        <v>168</v>
      </c>
      <c r="P7" s="214" t="s">
        <v>166</v>
      </c>
      <c r="Q7" s="214" t="s">
        <v>168</v>
      </c>
      <c r="R7" s="87"/>
    </row>
    <row r="8" spans="2:18" ht="348.75" customHeight="1" x14ac:dyDescent="0.3">
      <c r="B8" s="206" t="s">
        <v>48</v>
      </c>
      <c r="C8" s="206" t="s">
        <v>48</v>
      </c>
      <c r="D8" s="206" t="s">
        <v>48</v>
      </c>
      <c r="E8" s="206" t="s">
        <v>48</v>
      </c>
      <c r="F8" s="206" t="s">
        <v>48</v>
      </c>
      <c r="G8" s="206" t="s">
        <v>48</v>
      </c>
      <c r="H8" s="206" t="s">
        <v>48</v>
      </c>
      <c r="I8" s="206" t="s">
        <v>48</v>
      </c>
      <c r="J8" s="206" t="s">
        <v>48</v>
      </c>
      <c r="K8" s="206" t="s">
        <v>48</v>
      </c>
      <c r="L8" s="206" t="s">
        <v>48</v>
      </c>
      <c r="M8" s="206" t="s">
        <v>48</v>
      </c>
      <c r="N8" s="206" t="s">
        <v>48</v>
      </c>
      <c r="O8" s="206" t="s">
        <v>48</v>
      </c>
      <c r="P8" s="206" t="s">
        <v>48</v>
      </c>
      <c r="Q8" s="206" t="s">
        <v>48</v>
      </c>
    </row>
    <row r="9" spans="2:18" ht="408.75" customHeight="1" x14ac:dyDescent="0.3">
      <c r="B9" s="303"/>
      <c r="C9" s="304"/>
      <c r="D9" s="304"/>
      <c r="E9" s="304"/>
      <c r="F9" s="304"/>
      <c r="G9" s="304"/>
      <c r="H9" s="304"/>
      <c r="I9" s="304"/>
      <c r="J9" s="304"/>
      <c r="K9" s="304"/>
      <c r="L9" s="304"/>
      <c r="M9" s="304"/>
      <c r="N9" s="304"/>
      <c r="O9" s="304"/>
      <c r="P9" s="304"/>
      <c r="Q9" s="305"/>
    </row>
    <row r="10" spans="2:18" ht="243.75" customHeight="1" x14ac:dyDescent="0.3">
      <c r="B10" s="306"/>
      <c r="C10" s="307"/>
      <c r="D10" s="307"/>
      <c r="E10" s="307"/>
      <c r="F10" s="307"/>
      <c r="G10" s="307"/>
      <c r="H10" s="307"/>
      <c r="I10" s="307"/>
      <c r="J10" s="307"/>
      <c r="K10" s="307"/>
      <c r="L10" s="307"/>
      <c r="M10" s="307"/>
      <c r="N10" s="307"/>
      <c r="O10" s="307"/>
      <c r="P10" s="307"/>
      <c r="Q10" s="308"/>
    </row>
    <row r="11" spans="2:18" ht="243.75" customHeight="1" x14ac:dyDescent="0.3">
      <c r="B11" s="309"/>
      <c r="C11" s="310"/>
      <c r="D11" s="310"/>
      <c r="E11" s="310"/>
      <c r="F11" s="310"/>
      <c r="G11" s="310"/>
      <c r="H11" s="310"/>
      <c r="I11" s="310"/>
      <c r="J11" s="310"/>
      <c r="K11" s="310"/>
      <c r="L11" s="310"/>
      <c r="M11" s="310"/>
      <c r="N11" s="310"/>
      <c r="O11" s="310"/>
      <c r="P11" s="310"/>
      <c r="Q11" s="311"/>
    </row>
    <row r="12" spans="2:18" ht="243.75" customHeight="1" x14ac:dyDescent="0.3"/>
    <row r="13" spans="2:18" ht="243.75" customHeight="1" x14ac:dyDescent="0.3"/>
    <row r="14" spans="2:18" ht="243.75" customHeight="1" x14ac:dyDescent="0.3"/>
    <row r="15" spans="2:18" ht="243.75" customHeight="1" x14ac:dyDescent="0.3"/>
    <row r="16" spans="2:18" ht="243.75" customHeight="1" x14ac:dyDescent="0.3"/>
    <row r="17" ht="243.75" customHeight="1" x14ac:dyDescent="0.3"/>
  </sheetData>
  <sheetProtection formatCells="0" formatColumns="0" formatRows="0" insertColumns="0" insertRows="0" insertHyperlinks="0" deleteColumns="0" deleteRows="0" selectLockedCells="1" sort="0" autoFilter="0" pivotTables="0"/>
  <mergeCells count="15">
    <mergeCell ref="B9:Q11"/>
    <mergeCell ref="D6:E6"/>
    <mergeCell ref="L6:M6"/>
    <mergeCell ref="B2:Q2"/>
    <mergeCell ref="B3:Q4"/>
    <mergeCell ref="F6:G6"/>
    <mergeCell ref="J6:K6"/>
    <mergeCell ref="H6:I6"/>
    <mergeCell ref="N6:O6"/>
    <mergeCell ref="P6:Q6"/>
    <mergeCell ref="B6:C6"/>
    <mergeCell ref="N5:Q5"/>
    <mergeCell ref="J5:M5"/>
    <mergeCell ref="F5:I5"/>
    <mergeCell ref="B5:E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
  <sheetViews>
    <sheetView view="pageBreakPreview" topLeftCell="A7" zoomScale="10" zoomScaleNormal="77" zoomScaleSheetLayoutView="10" workbookViewId="0">
      <selection activeCell="I5" sqref="I5:J7"/>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317" t="s">
        <v>17</v>
      </c>
      <c r="C2" s="317"/>
      <c r="D2" s="317"/>
      <c r="E2" s="317"/>
      <c r="F2" s="317"/>
      <c r="G2" s="317"/>
      <c r="H2" s="317"/>
      <c r="I2" s="317"/>
      <c r="J2" s="317"/>
    </row>
    <row r="3" spans="2:10" ht="252.75" customHeight="1" x14ac:dyDescent="0.25">
      <c r="B3" s="336" t="s">
        <v>139</v>
      </c>
      <c r="C3" s="336"/>
      <c r="D3" s="336"/>
      <c r="E3" s="336"/>
      <c r="F3" s="336"/>
      <c r="G3" s="336"/>
      <c r="H3" s="336"/>
      <c r="I3" s="336"/>
      <c r="J3" s="336"/>
    </row>
    <row r="4" spans="2:10" s="53" customFormat="1" ht="408.75" customHeight="1" x14ac:dyDescent="0.25">
      <c r="B4" s="164" t="s">
        <v>143</v>
      </c>
      <c r="C4" s="165" t="s">
        <v>49</v>
      </c>
      <c r="D4" s="166" t="s">
        <v>141</v>
      </c>
      <c r="E4" s="165" t="s">
        <v>138</v>
      </c>
      <c r="F4" s="165" t="s">
        <v>137</v>
      </c>
      <c r="G4" s="165" t="s">
        <v>50</v>
      </c>
      <c r="H4" s="165" t="s">
        <v>140</v>
      </c>
      <c r="I4" s="318" t="s">
        <v>51</v>
      </c>
      <c r="J4" s="318"/>
    </row>
    <row r="5" spans="2:10" ht="409.6" customHeight="1" x14ac:dyDescent="0.25">
      <c r="B5" s="320">
        <v>1</v>
      </c>
      <c r="C5" s="320" t="s">
        <v>189</v>
      </c>
      <c r="D5" s="323">
        <v>43977</v>
      </c>
      <c r="E5" s="320" t="s">
        <v>186</v>
      </c>
      <c r="F5" s="320" t="s">
        <v>380</v>
      </c>
      <c r="G5" s="320" t="s">
        <v>67</v>
      </c>
      <c r="H5" s="320" t="s">
        <v>174</v>
      </c>
      <c r="I5" s="326" t="s">
        <v>408</v>
      </c>
      <c r="J5" s="327"/>
    </row>
    <row r="6" spans="2:10" ht="409.6" customHeight="1" x14ac:dyDescent="0.25">
      <c r="B6" s="321"/>
      <c r="C6" s="321"/>
      <c r="D6" s="324"/>
      <c r="E6" s="321"/>
      <c r="F6" s="321"/>
      <c r="G6" s="321"/>
      <c r="H6" s="321"/>
      <c r="I6" s="328"/>
      <c r="J6" s="329"/>
    </row>
    <row r="7" spans="2:10" ht="409.6" customHeight="1" x14ac:dyDescent="0.25">
      <c r="B7" s="322"/>
      <c r="C7" s="322"/>
      <c r="D7" s="325"/>
      <c r="E7" s="322"/>
      <c r="F7" s="322"/>
      <c r="G7" s="322"/>
      <c r="H7" s="322"/>
      <c r="I7" s="330"/>
      <c r="J7" s="331"/>
    </row>
    <row r="8" spans="2:10" ht="409.5" customHeight="1" x14ac:dyDescent="0.25">
      <c r="B8" s="160">
        <v>2</v>
      </c>
      <c r="C8" s="160" t="s">
        <v>189</v>
      </c>
      <c r="D8" s="133">
        <v>43977</v>
      </c>
      <c r="E8" s="160" t="s">
        <v>186</v>
      </c>
      <c r="F8" s="134" t="s">
        <v>381</v>
      </c>
      <c r="G8" s="160" t="s">
        <v>67</v>
      </c>
      <c r="H8" s="160" t="s">
        <v>174</v>
      </c>
      <c r="I8" s="319" t="s">
        <v>407</v>
      </c>
      <c r="J8" s="319"/>
    </row>
    <row r="9" spans="2:10" ht="409.6" customHeight="1" x14ac:dyDescent="0.25">
      <c r="B9" s="160">
        <v>3</v>
      </c>
      <c r="C9" s="160" t="s">
        <v>189</v>
      </c>
      <c r="D9" s="133">
        <v>43979</v>
      </c>
      <c r="E9" s="160" t="s">
        <v>388</v>
      </c>
      <c r="F9" s="134" t="s">
        <v>382</v>
      </c>
      <c r="G9" s="160" t="s">
        <v>67</v>
      </c>
      <c r="H9" s="160" t="s">
        <v>174</v>
      </c>
      <c r="I9" s="319" t="s">
        <v>406</v>
      </c>
      <c r="J9" s="319"/>
    </row>
    <row r="10" spans="2:10" ht="409.6" customHeight="1" x14ac:dyDescent="0.25">
      <c r="B10" s="160">
        <v>4</v>
      </c>
      <c r="C10" s="160" t="s">
        <v>189</v>
      </c>
      <c r="D10" s="133">
        <v>43979</v>
      </c>
      <c r="E10" s="160" t="s">
        <v>389</v>
      </c>
      <c r="F10" s="134" t="s">
        <v>383</v>
      </c>
      <c r="G10" s="160" t="s">
        <v>67</v>
      </c>
      <c r="H10" s="160" t="s">
        <v>174</v>
      </c>
      <c r="I10" s="319" t="s">
        <v>387</v>
      </c>
      <c r="J10" s="319"/>
    </row>
    <row r="11" spans="2:10" ht="409.6" customHeight="1" x14ac:dyDescent="0.25">
      <c r="B11" s="160">
        <v>5</v>
      </c>
      <c r="C11" s="160" t="s">
        <v>393</v>
      </c>
      <c r="D11" s="133">
        <v>43982</v>
      </c>
      <c r="E11" s="160" t="s">
        <v>390</v>
      </c>
      <c r="F11" s="134" t="s">
        <v>384</v>
      </c>
      <c r="G11" s="160" t="s">
        <v>67</v>
      </c>
      <c r="H11" s="160" t="s">
        <v>174</v>
      </c>
      <c r="I11" s="319" t="s">
        <v>405</v>
      </c>
      <c r="J11" s="319"/>
    </row>
    <row r="12" spans="2:10" ht="409.6" customHeight="1" x14ac:dyDescent="0.25">
      <c r="B12" s="160">
        <v>6</v>
      </c>
      <c r="C12" s="160" t="s">
        <v>394</v>
      </c>
      <c r="D12" s="133">
        <v>43983</v>
      </c>
      <c r="E12" s="160" t="s">
        <v>391</v>
      </c>
      <c r="F12" s="134" t="s">
        <v>385</v>
      </c>
      <c r="G12" s="160" t="s">
        <v>67</v>
      </c>
      <c r="H12" s="160" t="s">
        <v>174</v>
      </c>
      <c r="I12" s="319" t="s">
        <v>404</v>
      </c>
      <c r="J12" s="319"/>
    </row>
    <row r="13" spans="2:10" ht="409.6" customHeight="1" x14ac:dyDescent="0.25">
      <c r="B13" s="160">
        <v>7</v>
      </c>
      <c r="C13" s="160" t="s">
        <v>118</v>
      </c>
      <c r="D13" s="133">
        <v>43983</v>
      </c>
      <c r="E13" s="160" t="s">
        <v>392</v>
      </c>
      <c r="F13" s="134" t="s">
        <v>386</v>
      </c>
      <c r="G13" s="160" t="s">
        <v>67</v>
      </c>
      <c r="H13" s="160" t="s">
        <v>174</v>
      </c>
      <c r="I13" s="319" t="s">
        <v>403</v>
      </c>
      <c r="J13" s="319"/>
    </row>
    <row r="14" spans="2:10" ht="409.6" customHeight="1" x14ac:dyDescent="0.25">
      <c r="B14" s="160">
        <v>8</v>
      </c>
      <c r="C14" s="160" t="s">
        <v>400</v>
      </c>
      <c r="D14" s="133">
        <v>43983</v>
      </c>
      <c r="E14" s="160" t="s">
        <v>396</v>
      </c>
      <c r="F14" s="134" t="s">
        <v>398</v>
      </c>
      <c r="G14" s="160" t="s">
        <v>67</v>
      </c>
      <c r="H14" s="160" t="s">
        <v>174</v>
      </c>
      <c r="I14" s="319" t="s">
        <v>402</v>
      </c>
      <c r="J14" s="319"/>
    </row>
    <row r="15" spans="2:10" ht="409.6" customHeight="1" x14ac:dyDescent="0.25">
      <c r="B15" s="320">
        <v>9</v>
      </c>
      <c r="C15" s="320" t="s">
        <v>189</v>
      </c>
      <c r="D15" s="323">
        <v>43985</v>
      </c>
      <c r="E15" s="320" t="s">
        <v>397</v>
      </c>
      <c r="F15" s="337" t="s">
        <v>399</v>
      </c>
      <c r="G15" s="320" t="s">
        <v>67</v>
      </c>
      <c r="H15" s="320" t="s">
        <v>174</v>
      </c>
      <c r="I15" s="332" t="s">
        <v>401</v>
      </c>
      <c r="J15" s="333"/>
    </row>
    <row r="16" spans="2:10" ht="409.6" customHeight="1" x14ac:dyDescent="0.25">
      <c r="B16" s="322"/>
      <c r="C16" s="322"/>
      <c r="D16" s="325"/>
      <c r="E16" s="322"/>
      <c r="F16" s="338"/>
      <c r="G16" s="322"/>
      <c r="H16" s="322"/>
      <c r="I16" s="334"/>
      <c r="J16" s="335"/>
    </row>
  </sheetData>
  <mergeCells count="26">
    <mergeCell ref="I14:J14"/>
    <mergeCell ref="E15:E16"/>
    <mergeCell ref="H15:H16"/>
    <mergeCell ref="I15:J16"/>
    <mergeCell ref="B3:J3"/>
    <mergeCell ref="I11:J11"/>
    <mergeCell ref="I12:J12"/>
    <mergeCell ref="I13:J13"/>
    <mergeCell ref="I10:J10"/>
    <mergeCell ref="I9:J9"/>
    <mergeCell ref="B15:B16"/>
    <mergeCell ref="C15:C16"/>
    <mergeCell ref="D15:D16"/>
    <mergeCell ref="F15:F16"/>
    <mergeCell ref="G15:G16"/>
    <mergeCell ref="B2:J2"/>
    <mergeCell ref="I4:J4"/>
    <mergeCell ref="I8:J8"/>
    <mergeCell ref="H5:H7"/>
    <mergeCell ref="B5:B7"/>
    <mergeCell ref="C5:C7"/>
    <mergeCell ref="D5:D7"/>
    <mergeCell ref="E5:E7"/>
    <mergeCell ref="F5:F7"/>
    <mergeCell ref="G5:G7"/>
    <mergeCell ref="I5:J7"/>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view="pageBreakPreview" topLeftCell="A21" zoomScale="19" zoomScaleNormal="25" zoomScaleSheetLayoutView="19" workbookViewId="0">
      <selection activeCell="F20" sqref="F20:J44"/>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39" t="s">
        <v>54</v>
      </c>
      <c r="C2" s="340"/>
      <c r="D2" s="340"/>
      <c r="E2" s="340"/>
      <c r="F2" s="340"/>
      <c r="G2" s="340"/>
      <c r="H2" s="340"/>
      <c r="I2" s="340"/>
      <c r="J2" s="341"/>
      <c r="K2" s="137"/>
    </row>
    <row r="3" spans="1:14" ht="83.25" customHeight="1" x14ac:dyDescent="0.25">
      <c r="A3" s="11"/>
      <c r="B3" s="342" t="s">
        <v>55</v>
      </c>
      <c r="C3" s="343"/>
      <c r="D3" s="343"/>
      <c r="E3" s="343"/>
      <c r="F3" s="343"/>
      <c r="G3" s="343"/>
      <c r="H3" s="343"/>
      <c r="I3" s="343"/>
      <c r="J3" s="344"/>
      <c r="K3" s="137"/>
    </row>
    <row r="4" spans="1:14" ht="87.75" customHeight="1" x14ac:dyDescent="0.25">
      <c r="A4" s="11"/>
      <c r="B4" s="345" t="s">
        <v>18</v>
      </c>
      <c r="C4" s="346" t="s">
        <v>56</v>
      </c>
      <c r="D4" s="346" t="s">
        <v>57</v>
      </c>
      <c r="E4" s="190" t="s">
        <v>58</v>
      </c>
      <c r="F4" s="347" t="s">
        <v>59</v>
      </c>
      <c r="G4" s="347"/>
      <c r="H4" s="347"/>
      <c r="I4" s="347"/>
      <c r="J4" s="348"/>
      <c r="K4" s="137"/>
    </row>
    <row r="5" spans="1:14" ht="63.75" customHeight="1" x14ac:dyDescent="0.25">
      <c r="A5" s="11"/>
      <c r="B5" s="345"/>
      <c r="C5" s="346"/>
      <c r="D5" s="346"/>
      <c r="E5" s="190"/>
      <c r="F5" s="347" t="s">
        <v>152</v>
      </c>
      <c r="G5" s="347"/>
      <c r="H5" s="347" t="s">
        <v>153</v>
      </c>
      <c r="I5" s="347"/>
      <c r="J5" s="348" t="s">
        <v>14</v>
      </c>
      <c r="K5" s="137"/>
    </row>
    <row r="6" spans="1:14" s="15" customFormat="1" ht="74.25" customHeight="1" x14ac:dyDescent="0.3">
      <c r="A6" s="12"/>
      <c r="B6" s="345"/>
      <c r="C6" s="346"/>
      <c r="D6" s="346"/>
      <c r="E6" s="190" t="s">
        <v>60</v>
      </c>
      <c r="F6" s="190" t="s">
        <v>171</v>
      </c>
      <c r="G6" s="190" t="s">
        <v>172</v>
      </c>
      <c r="H6" s="190" t="s">
        <v>173</v>
      </c>
      <c r="I6" s="190" t="s">
        <v>52</v>
      </c>
      <c r="J6" s="348"/>
      <c r="K6" s="138"/>
    </row>
    <row r="7" spans="1:14" s="15" customFormat="1" ht="153" customHeight="1" x14ac:dyDescent="0.85">
      <c r="A7" s="12"/>
      <c r="B7" s="345" t="s">
        <v>23</v>
      </c>
      <c r="C7" s="349" t="s">
        <v>24</v>
      </c>
      <c r="D7" s="70" t="s">
        <v>61</v>
      </c>
      <c r="E7" s="192" t="s">
        <v>62</v>
      </c>
      <c r="F7" s="99">
        <v>51</v>
      </c>
      <c r="G7" s="99">
        <v>6</v>
      </c>
      <c r="H7" s="99">
        <v>5</v>
      </c>
      <c r="I7" s="99">
        <v>9</v>
      </c>
      <c r="J7" s="142">
        <f>SUM(F7:I7)</f>
        <v>71</v>
      </c>
      <c r="K7" s="138"/>
      <c r="L7" s="16"/>
    </row>
    <row r="8" spans="1:14" s="15" customFormat="1" ht="129" customHeight="1" x14ac:dyDescent="0.3">
      <c r="A8" s="12"/>
      <c r="B8" s="345"/>
      <c r="C8" s="349"/>
      <c r="D8" s="70" t="s">
        <v>63</v>
      </c>
      <c r="E8" s="192" t="s">
        <v>62</v>
      </c>
      <c r="F8" s="99">
        <v>0</v>
      </c>
      <c r="G8" s="99">
        <v>0</v>
      </c>
      <c r="H8" s="99">
        <v>0</v>
      </c>
      <c r="I8" s="99">
        <v>0</v>
      </c>
      <c r="J8" s="142">
        <f>SUM(F8:I8)</f>
        <v>0</v>
      </c>
      <c r="K8" s="138"/>
    </row>
    <row r="9" spans="1:14" s="15" customFormat="1" ht="129.75" customHeight="1" x14ac:dyDescent="0.3">
      <c r="A9" s="12"/>
      <c r="B9" s="345"/>
      <c r="C9" s="349"/>
      <c r="D9" s="70" t="s">
        <v>64</v>
      </c>
      <c r="E9" s="192" t="s">
        <v>65</v>
      </c>
      <c r="F9" s="99">
        <v>0</v>
      </c>
      <c r="G9" s="99">
        <v>0</v>
      </c>
      <c r="H9" s="99">
        <v>0</v>
      </c>
      <c r="I9" s="99">
        <v>0</v>
      </c>
      <c r="J9" s="142">
        <f t="shared" ref="J9:J43" si="0">SUM(F9:I9)</f>
        <v>0</v>
      </c>
      <c r="K9" s="138"/>
    </row>
    <row r="10" spans="1:14" s="15" customFormat="1" ht="153" customHeight="1" x14ac:dyDescent="0.3">
      <c r="A10" s="12"/>
      <c r="B10" s="345" t="s">
        <v>25</v>
      </c>
      <c r="C10" s="349" t="s">
        <v>26</v>
      </c>
      <c r="D10" s="70" t="s">
        <v>66</v>
      </c>
      <c r="E10" s="192" t="s">
        <v>67</v>
      </c>
      <c r="F10" s="99">
        <v>0</v>
      </c>
      <c r="G10" s="99">
        <v>0</v>
      </c>
      <c r="H10" s="99">
        <v>0</v>
      </c>
      <c r="I10" s="99">
        <v>0</v>
      </c>
      <c r="J10" s="142">
        <f t="shared" si="0"/>
        <v>0</v>
      </c>
      <c r="K10" s="138"/>
    </row>
    <row r="11" spans="1:14" s="15" customFormat="1" ht="153" customHeight="1" x14ac:dyDescent="0.3">
      <c r="A11" s="12"/>
      <c r="B11" s="345"/>
      <c r="C11" s="349"/>
      <c r="D11" s="70" t="s">
        <v>68</v>
      </c>
      <c r="E11" s="192" t="s">
        <v>69</v>
      </c>
      <c r="F11" s="99">
        <v>0</v>
      </c>
      <c r="G11" s="99">
        <v>1</v>
      </c>
      <c r="H11" s="163">
        <v>0</v>
      </c>
      <c r="I11" s="163">
        <v>0</v>
      </c>
      <c r="J11" s="142">
        <f t="shared" si="0"/>
        <v>1</v>
      </c>
      <c r="K11" s="138"/>
    </row>
    <row r="12" spans="1:14" ht="153" customHeight="1" x14ac:dyDescent="0.45">
      <c r="A12" s="11"/>
      <c r="B12" s="345"/>
      <c r="C12" s="349"/>
      <c r="D12" s="70" t="s">
        <v>70</v>
      </c>
      <c r="E12" s="192" t="s">
        <v>71</v>
      </c>
      <c r="F12" s="99">
        <v>1</v>
      </c>
      <c r="G12" s="99">
        <v>2</v>
      </c>
      <c r="H12" s="163">
        <v>1</v>
      </c>
      <c r="I12" s="163">
        <v>3</v>
      </c>
      <c r="J12" s="142">
        <f t="shared" si="0"/>
        <v>7</v>
      </c>
      <c r="K12" s="137"/>
      <c r="N12" s="17"/>
    </row>
    <row r="13" spans="1:14" ht="153" customHeight="1" x14ac:dyDescent="0.25">
      <c r="A13" s="11"/>
      <c r="B13" s="345" t="s">
        <v>27</v>
      </c>
      <c r="C13" s="349" t="s">
        <v>28</v>
      </c>
      <c r="D13" s="70" t="s">
        <v>72</v>
      </c>
      <c r="E13" s="192" t="s">
        <v>67</v>
      </c>
      <c r="F13" s="99">
        <v>64</v>
      </c>
      <c r="G13" s="99">
        <v>7</v>
      </c>
      <c r="H13" s="163">
        <v>17</v>
      </c>
      <c r="I13" s="163">
        <v>7</v>
      </c>
      <c r="J13" s="142">
        <f t="shared" si="0"/>
        <v>95</v>
      </c>
      <c r="K13" s="137"/>
      <c r="N13" s="14" t="s">
        <v>149</v>
      </c>
    </row>
    <row r="14" spans="1:14" ht="153" customHeight="1" x14ac:dyDescent="0.25">
      <c r="A14" s="11"/>
      <c r="B14" s="345"/>
      <c r="C14" s="349"/>
      <c r="D14" s="70" t="s">
        <v>155</v>
      </c>
      <c r="E14" s="192" t="s">
        <v>74</v>
      </c>
      <c r="F14" s="99">
        <v>2</v>
      </c>
      <c r="G14" s="99">
        <v>0</v>
      </c>
      <c r="H14" s="163">
        <v>0</v>
      </c>
      <c r="I14" s="163">
        <v>0</v>
      </c>
      <c r="J14" s="142">
        <f t="shared" si="0"/>
        <v>2</v>
      </c>
      <c r="K14" s="137"/>
    </row>
    <row r="15" spans="1:14" ht="153" customHeight="1" x14ac:dyDescent="0.25">
      <c r="A15" s="11"/>
      <c r="B15" s="345"/>
      <c r="C15" s="349"/>
      <c r="D15" s="70" t="s">
        <v>156</v>
      </c>
      <c r="E15" s="192" t="s">
        <v>67</v>
      </c>
      <c r="F15" s="99">
        <v>1</v>
      </c>
      <c r="G15" s="99">
        <v>0</v>
      </c>
      <c r="H15" s="163">
        <v>1</v>
      </c>
      <c r="I15" s="163">
        <v>0</v>
      </c>
      <c r="J15" s="142">
        <f t="shared" si="0"/>
        <v>2</v>
      </c>
      <c r="K15" s="137"/>
    </row>
    <row r="16" spans="1:14" ht="153" customHeight="1" x14ac:dyDescent="0.25">
      <c r="A16" s="11"/>
      <c r="B16" s="345"/>
      <c r="C16" s="349"/>
      <c r="D16" s="70" t="s">
        <v>157</v>
      </c>
      <c r="E16" s="192" t="s">
        <v>77</v>
      </c>
      <c r="F16" s="99">
        <v>3</v>
      </c>
      <c r="G16" s="99">
        <v>0</v>
      </c>
      <c r="H16" s="163">
        <v>2</v>
      </c>
      <c r="I16" s="163">
        <v>0</v>
      </c>
      <c r="J16" s="142">
        <f t="shared" si="0"/>
        <v>5</v>
      </c>
      <c r="K16" s="137"/>
    </row>
    <row r="17" spans="1:13" ht="153" customHeight="1" x14ac:dyDescent="0.25">
      <c r="A17" s="11"/>
      <c r="B17" s="345" t="s">
        <v>29</v>
      </c>
      <c r="C17" s="349" t="s">
        <v>30</v>
      </c>
      <c r="D17" s="70" t="s">
        <v>78</v>
      </c>
      <c r="E17" s="192" t="s">
        <v>77</v>
      </c>
      <c r="F17" s="99">
        <v>55</v>
      </c>
      <c r="G17" s="99">
        <v>34</v>
      </c>
      <c r="H17" s="163">
        <v>62</v>
      </c>
      <c r="I17" s="163">
        <v>19</v>
      </c>
      <c r="J17" s="142">
        <f t="shared" si="0"/>
        <v>170</v>
      </c>
      <c r="K17" s="137"/>
    </row>
    <row r="18" spans="1:13" ht="153" customHeight="1" x14ac:dyDescent="0.25">
      <c r="A18" s="11"/>
      <c r="B18" s="345"/>
      <c r="C18" s="349"/>
      <c r="D18" s="70" t="s">
        <v>79</v>
      </c>
      <c r="E18" s="192" t="s">
        <v>67</v>
      </c>
      <c r="F18" s="99">
        <v>38</v>
      </c>
      <c r="G18" s="99">
        <v>23</v>
      </c>
      <c r="H18" s="163">
        <v>13</v>
      </c>
      <c r="I18" s="163">
        <v>4</v>
      </c>
      <c r="J18" s="142">
        <f t="shared" si="0"/>
        <v>78</v>
      </c>
      <c r="K18" s="137"/>
    </row>
    <row r="19" spans="1:13" ht="153" customHeight="1" x14ac:dyDescent="0.25">
      <c r="A19" s="11"/>
      <c r="B19" s="345"/>
      <c r="C19" s="349"/>
      <c r="D19" s="70" t="s">
        <v>80</v>
      </c>
      <c r="E19" s="192" t="s">
        <v>81</v>
      </c>
      <c r="F19" s="99">
        <v>8</v>
      </c>
      <c r="G19" s="99">
        <v>4</v>
      </c>
      <c r="H19" s="163">
        <v>2</v>
      </c>
      <c r="I19" s="163">
        <v>1</v>
      </c>
      <c r="J19" s="142">
        <f t="shared" si="0"/>
        <v>15</v>
      </c>
      <c r="K19" s="137"/>
    </row>
    <row r="20" spans="1:13" ht="148.5" customHeight="1" x14ac:dyDescent="0.25">
      <c r="A20" s="11"/>
      <c r="B20" s="345" t="s">
        <v>31</v>
      </c>
      <c r="C20" s="349" t="s">
        <v>32</v>
      </c>
      <c r="D20" s="70" t="s">
        <v>82</v>
      </c>
      <c r="E20" s="192" t="s">
        <v>83</v>
      </c>
      <c r="F20" s="99">
        <v>12</v>
      </c>
      <c r="G20" s="99">
        <v>5</v>
      </c>
      <c r="H20" s="163">
        <v>11</v>
      </c>
      <c r="I20" s="163">
        <v>13</v>
      </c>
      <c r="J20" s="142">
        <f t="shared" si="0"/>
        <v>41</v>
      </c>
      <c r="K20" s="137"/>
    </row>
    <row r="21" spans="1:13" ht="148.5" customHeight="1" x14ac:dyDescent="0.25">
      <c r="A21" s="11"/>
      <c r="B21" s="345"/>
      <c r="C21" s="349"/>
      <c r="D21" s="70" t="s">
        <v>159</v>
      </c>
      <c r="E21" s="192" t="s">
        <v>84</v>
      </c>
      <c r="F21" s="99">
        <v>18</v>
      </c>
      <c r="G21" s="99">
        <v>6</v>
      </c>
      <c r="H21" s="163">
        <v>13</v>
      </c>
      <c r="I21" s="163">
        <v>12</v>
      </c>
      <c r="J21" s="142">
        <f t="shared" si="0"/>
        <v>49</v>
      </c>
      <c r="K21" s="137"/>
      <c r="M21" s="14" t="s">
        <v>148</v>
      </c>
    </row>
    <row r="22" spans="1:13" ht="148.5" customHeight="1" x14ac:dyDescent="0.25">
      <c r="A22" s="11"/>
      <c r="B22" s="345"/>
      <c r="C22" s="349"/>
      <c r="D22" s="70" t="s">
        <v>85</v>
      </c>
      <c r="E22" s="192" t="s">
        <v>84</v>
      </c>
      <c r="F22" s="99">
        <v>4</v>
      </c>
      <c r="G22" s="99">
        <v>3</v>
      </c>
      <c r="H22" s="163">
        <v>9</v>
      </c>
      <c r="I22" s="163">
        <v>5</v>
      </c>
      <c r="J22" s="142">
        <f t="shared" si="0"/>
        <v>21</v>
      </c>
      <c r="K22" s="137"/>
    </row>
    <row r="23" spans="1:13" ht="148.5" customHeight="1" x14ac:dyDescent="0.25">
      <c r="A23" s="11"/>
      <c r="B23" s="345"/>
      <c r="C23" s="349"/>
      <c r="D23" s="70" t="s">
        <v>86</v>
      </c>
      <c r="E23" s="192" t="s">
        <v>67</v>
      </c>
      <c r="F23" s="99">
        <v>73</v>
      </c>
      <c r="G23" s="99">
        <v>40</v>
      </c>
      <c r="H23" s="163">
        <v>19</v>
      </c>
      <c r="I23" s="163">
        <v>56</v>
      </c>
      <c r="J23" s="142">
        <f t="shared" si="0"/>
        <v>188</v>
      </c>
      <c r="K23" s="137"/>
    </row>
    <row r="24" spans="1:13" ht="148.5" customHeight="1" x14ac:dyDescent="0.25">
      <c r="A24" s="11"/>
      <c r="B24" s="345" t="s">
        <v>33</v>
      </c>
      <c r="C24" s="349" t="s">
        <v>87</v>
      </c>
      <c r="D24" s="70" t="s">
        <v>88</v>
      </c>
      <c r="E24" s="350" t="s">
        <v>77</v>
      </c>
      <c r="F24" s="99">
        <v>0</v>
      </c>
      <c r="G24" s="99">
        <v>0</v>
      </c>
      <c r="H24" s="163">
        <v>0</v>
      </c>
      <c r="I24" s="163">
        <v>0</v>
      </c>
      <c r="J24" s="142">
        <f t="shared" si="0"/>
        <v>0</v>
      </c>
      <c r="K24" s="137"/>
    </row>
    <row r="25" spans="1:13" ht="148.5" customHeight="1" x14ac:dyDescent="0.25">
      <c r="A25" s="11"/>
      <c r="B25" s="345"/>
      <c r="C25" s="349"/>
      <c r="D25" s="70" t="s">
        <v>89</v>
      </c>
      <c r="E25" s="350"/>
      <c r="F25" s="99">
        <v>0</v>
      </c>
      <c r="G25" s="99">
        <v>0</v>
      </c>
      <c r="H25" s="163">
        <v>0</v>
      </c>
      <c r="I25" s="163">
        <v>0</v>
      </c>
      <c r="J25" s="142">
        <f t="shared" si="0"/>
        <v>0</v>
      </c>
      <c r="K25" s="137"/>
    </row>
    <row r="26" spans="1:13" ht="148.5" customHeight="1" x14ac:dyDescent="0.25">
      <c r="A26" s="11"/>
      <c r="B26" s="345"/>
      <c r="C26" s="349"/>
      <c r="D26" s="70" t="s">
        <v>90</v>
      </c>
      <c r="E26" s="350"/>
      <c r="F26" s="99">
        <v>0</v>
      </c>
      <c r="G26" s="99">
        <v>0</v>
      </c>
      <c r="H26" s="163">
        <v>0</v>
      </c>
      <c r="I26" s="163">
        <v>0</v>
      </c>
      <c r="J26" s="142">
        <f t="shared" si="0"/>
        <v>0</v>
      </c>
      <c r="K26" s="137"/>
    </row>
    <row r="27" spans="1:13" ht="148.5" customHeight="1" x14ac:dyDescent="0.25">
      <c r="A27" s="11"/>
      <c r="B27" s="345"/>
      <c r="C27" s="349"/>
      <c r="D27" s="70" t="s">
        <v>91</v>
      </c>
      <c r="E27" s="350"/>
      <c r="F27" s="99">
        <v>0</v>
      </c>
      <c r="G27" s="99">
        <v>0</v>
      </c>
      <c r="H27" s="163">
        <v>0</v>
      </c>
      <c r="I27" s="163">
        <v>0</v>
      </c>
      <c r="J27" s="142">
        <f t="shared" si="0"/>
        <v>0</v>
      </c>
      <c r="K27" s="137"/>
    </row>
    <row r="28" spans="1:13" ht="148.5" customHeight="1" x14ac:dyDescent="0.25">
      <c r="A28" s="11"/>
      <c r="B28" s="345"/>
      <c r="C28" s="349"/>
      <c r="D28" s="70" t="s">
        <v>92</v>
      </c>
      <c r="E28" s="350"/>
      <c r="F28" s="99">
        <v>0</v>
      </c>
      <c r="G28" s="99">
        <v>0</v>
      </c>
      <c r="H28" s="163">
        <v>0</v>
      </c>
      <c r="I28" s="163">
        <v>0</v>
      </c>
      <c r="J28" s="142">
        <f t="shared" si="0"/>
        <v>0</v>
      </c>
      <c r="K28" s="137"/>
    </row>
    <row r="29" spans="1:13" ht="148.5" customHeight="1" x14ac:dyDescent="0.25">
      <c r="A29" s="11"/>
      <c r="B29" s="345" t="s">
        <v>93</v>
      </c>
      <c r="C29" s="347" t="s">
        <v>35</v>
      </c>
      <c r="D29" s="70" t="s">
        <v>94</v>
      </c>
      <c r="E29" s="192" t="s">
        <v>95</v>
      </c>
      <c r="F29" s="99">
        <v>5</v>
      </c>
      <c r="G29" s="99">
        <v>5</v>
      </c>
      <c r="H29" s="163">
        <v>25</v>
      </c>
      <c r="I29" s="163">
        <v>17</v>
      </c>
      <c r="J29" s="142">
        <f t="shared" si="0"/>
        <v>52</v>
      </c>
      <c r="K29" s="137"/>
    </row>
    <row r="30" spans="1:13" ht="148.5" customHeight="1" x14ac:dyDescent="0.25">
      <c r="A30" s="11"/>
      <c r="B30" s="345"/>
      <c r="C30" s="347"/>
      <c r="D30" s="70" t="s">
        <v>96</v>
      </c>
      <c r="E30" s="192" t="s">
        <v>84</v>
      </c>
      <c r="F30" s="99">
        <v>1</v>
      </c>
      <c r="G30" s="99">
        <v>0</v>
      </c>
      <c r="H30" s="163">
        <v>2</v>
      </c>
      <c r="I30" s="163">
        <v>0</v>
      </c>
      <c r="J30" s="142">
        <f t="shared" si="0"/>
        <v>3</v>
      </c>
      <c r="K30" s="137"/>
    </row>
    <row r="31" spans="1:13" ht="148.5" customHeight="1" x14ac:dyDescent="0.25">
      <c r="A31" s="11"/>
      <c r="B31" s="189" t="s">
        <v>36</v>
      </c>
      <c r="C31" s="191" t="s">
        <v>37</v>
      </c>
      <c r="D31" s="70" t="s">
        <v>97</v>
      </c>
      <c r="E31" s="192" t="s">
        <v>95</v>
      </c>
      <c r="F31" s="99">
        <v>4</v>
      </c>
      <c r="G31" s="99">
        <v>6</v>
      </c>
      <c r="H31" s="163">
        <v>10</v>
      </c>
      <c r="I31" s="163">
        <v>1</v>
      </c>
      <c r="J31" s="142">
        <f t="shared" si="0"/>
        <v>21</v>
      </c>
      <c r="K31" s="137"/>
    </row>
    <row r="32" spans="1:13" ht="148.5" customHeight="1" x14ac:dyDescent="0.25">
      <c r="A32" s="11"/>
      <c r="B32" s="345" t="s">
        <v>38</v>
      </c>
      <c r="C32" s="349" t="s">
        <v>144</v>
      </c>
      <c r="D32" s="70" t="s">
        <v>98</v>
      </c>
      <c r="E32" s="192" t="s">
        <v>99</v>
      </c>
      <c r="F32" s="99">
        <v>0</v>
      </c>
      <c r="G32" s="99">
        <v>0</v>
      </c>
      <c r="H32" s="163">
        <v>0</v>
      </c>
      <c r="I32" s="163">
        <v>1</v>
      </c>
      <c r="J32" s="142">
        <f t="shared" si="0"/>
        <v>1</v>
      </c>
      <c r="K32" s="137"/>
    </row>
    <row r="33" spans="1:17" ht="148.5" customHeight="1" x14ac:dyDescent="0.25">
      <c r="A33" s="11"/>
      <c r="B33" s="345"/>
      <c r="C33" s="349"/>
      <c r="D33" s="70" t="s">
        <v>100</v>
      </c>
      <c r="E33" s="192" t="s">
        <v>53</v>
      </c>
      <c r="F33" s="99">
        <v>0</v>
      </c>
      <c r="G33" s="99">
        <v>0</v>
      </c>
      <c r="H33" s="163">
        <v>0</v>
      </c>
      <c r="I33" s="163">
        <v>0</v>
      </c>
      <c r="J33" s="142">
        <f t="shared" si="0"/>
        <v>0</v>
      </c>
      <c r="K33" s="137"/>
    </row>
    <row r="34" spans="1:17" ht="148.5" customHeight="1" x14ac:dyDescent="0.25">
      <c r="A34" s="11"/>
      <c r="B34" s="345"/>
      <c r="C34" s="349"/>
      <c r="D34" s="70" t="s">
        <v>101</v>
      </c>
      <c r="E34" s="192" t="s">
        <v>102</v>
      </c>
      <c r="F34" s="99">
        <v>0</v>
      </c>
      <c r="G34" s="99">
        <v>0</v>
      </c>
      <c r="H34" s="163">
        <v>0</v>
      </c>
      <c r="I34" s="163">
        <v>0</v>
      </c>
      <c r="J34" s="142">
        <f t="shared" si="0"/>
        <v>0</v>
      </c>
      <c r="K34" s="137"/>
    </row>
    <row r="35" spans="1:17" ht="149.25" customHeight="1" x14ac:dyDescent="0.25">
      <c r="A35" s="11"/>
      <c r="B35" s="345" t="s">
        <v>39</v>
      </c>
      <c r="C35" s="349" t="s">
        <v>40</v>
      </c>
      <c r="D35" s="70" t="s">
        <v>103</v>
      </c>
      <c r="E35" s="192" t="s">
        <v>102</v>
      </c>
      <c r="F35" s="99">
        <v>0</v>
      </c>
      <c r="G35" s="99">
        <v>0</v>
      </c>
      <c r="H35" s="163">
        <v>0</v>
      </c>
      <c r="I35" s="163">
        <v>0</v>
      </c>
      <c r="J35" s="142">
        <f t="shared" si="0"/>
        <v>0</v>
      </c>
      <c r="K35" s="137"/>
    </row>
    <row r="36" spans="1:17" ht="132" customHeight="1" x14ac:dyDescent="0.4">
      <c r="A36" s="11"/>
      <c r="B36" s="345"/>
      <c r="C36" s="349"/>
      <c r="D36" s="70" t="s">
        <v>104</v>
      </c>
      <c r="E36" s="192" t="s">
        <v>102</v>
      </c>
      <c r="F36" s="99">
        <v>0</v>
      </c>
      <c r="G36" s="99">
        <v>0</v>
      </c>
      <c r="H36" s="163">
        <v>0</v>
      </c>
      <c r="I36" s="163">
        <v>0</v>
      </c>
      <c r="J36" s="142">
        <f t="shared" si="0"/>
        <v>0</v>
      </c>
      <c r="K36" s="139"/>
    </row>
    <row r="37" spans="1:17" ht="93" customHeight="1" x14ac:dyDescent="0.25">
      <c r="A37" s="11"/>
      <c r="B37" s="345" t="s">
        <v>41</v>
      </c>
      <c r="C37" s="349" t="s">
        <v>42</v>
      </c>
      <c r="D37" s="70" t="s">
        <v>105</v>
      </c>
      <c r="E37" s="192" t="s">
        <v>67</v>
      </c>
      <c r="F37" s="99">
        <v>15</v>
      </c>
      <c r="G37" s="99">
        <v>6</v>
      </c>
      <c r="H37" s="163">
        <v>21</v>
      </c>
      <c r="I37" s="163">
        <v>0</v>
      </c>
      <c r="J37" s="142">
        <f t="shared" si="0"/>
        <v>42</v>
      </c>
      <c r="K37" s="137"/>
    </row>
    <row r="38" spans="1:17" ht="153" customHeight="1" x14ac:dyDescent="0.45">
      <c r="A38" s="11"/>
      <c r="B38" s="345"/>
      <c r="C38" s="349"/>
      <c r="D38" s="70" t="s">
        <v>106</v>
      </c>
      <c r="E38" s="192" t="s">
        <v>67</v>
      </c>
      <c r="F38" s="99">
        <v>0</v>
      </c>
      <c r="G38" s="99">
        <v>0</v>
      </c>
      <c r="H38" s="163">
        <v>0</v>
      </c>
      <c r="I38" s="163">
        <v>0</v>
      </c>
      <c r="J38" s="142">
        <f t="shared" si="0"/>
        <v>0</v>
      </c>
      <c r="K38" s="140"/>
    </row>
    <row r="39" spans="1:17" ht="97.5" customHeight="1" x14ac:dyDescent="0.45">
      <c r="A39" s="11"/>
      <c r="B39" s="345" t="s">
        <v>43</v>
      </c>
      <c r="C39" s="349" t="s">
        <v>44</v>
      </c>
      <c r="D39" s="70" t="s">
        <v>107</v>
      </c>
      <c r="E39" s="192" t="s">
        <v>108</v>
      </c>
      <c r="F39" s="99">
        <v>0</v>
      </c>
      <c r="G39" s="99">
        <v>0</v>
      </c>
      <c r="H39" s="163">
        <v>0</v>
      </c>
      <c r="I39" s="163">
        <v>0</v>
      </c>
      <c r="J39" s="142">
        <f t="shared" si="0"/>
        <v>0</v>
      </c>
      <c r="K39" s="140"/>
    </row>
    <row r="40" spans="1:17" ht="121.5" customHeight="1" x14ac:dyDescent="0.45">
      <c r="A40" s="11"/>
      <c r="B40" s="345"/>
      <c r="C40" s="349"/>
      <c r="D40" s="70" t="s">
        <v>109</v>
      </c>
      <c r="E40" s="192" t="s">
        <v>110</v>
      </c>
      <c r="F40" s="99">
        <v>1</v>
      </c>
      <c r="G40" s="99">
        <v>0</v>
      </c>
      <c r="H40" s="163">
        <v>0</v>
      </c>
      <c r="I40" s="163">
        <v>0</v>
      </c>
      <c r="J40" s="142">
        <f t="shared" si="0"/>
        <v>1</v>
      </c>
      <c r="K40" s="140"/>
    </row>
    <row r="41" spans="1:17" ht="87.75" customHeight="1" x14ac:dyDescent="0.45">
      <c r="A41" s="11"/>
      <c r="B41" s="345" t="s">
        <v>45</v>
      </c>
      <c r="C41" s="349" t="s">
        <v>111</v>
      </c>
      <c r="D41" s="70" t="s">
        <v>112</v>
      </c>
      <c r="E41" s="192" t="s">
        <v>95</v>
      </c>
      <c r="F41" s="99">
        <v>0</v>
      </c>
      <c r="G41" s="99">
        <v>0</v>
      </c>
      <c r="H41" s="163">
        <v>0</v>
      </c>
      <c r="I41" s="163">
        <v>0</v>
      </c>
      <c r="J41" s="142">
        <f t="shared" si="0"/>
        <v>0</v>
      </c>
      <c r="K41" s="140"/>
      <c r="L41" s="17"/>
    </row>
    <row r="42" spans="1:17" ht="79.5" customHeight="1" x14ac:dyDescent="0.45">
      <c r="A42" s="11"/>
      <c r="B42" s="345"/>
      <c r="C42" s="349"/>
      <c r="D42" s="70" t="s">
        <v>113</v>
      </c>
      <c r="E42" s="192" t="s">
        <v>84</v>
      </c>
      <c r="F42" s="99">
        <v>0</v>
      </c>
      <c r="G42" s="99">
        <v>0</v>
      </c>
      <c r="H42" s="163">
        <v>0</v>
      </c>
      <c r="I42" s="163">
        <v>1</v>
      </c>
      <c r="J42" s="142">
        <f t="shared" si="0"/>
        <v>1</v>
      </c>
      <c r="K42" s="140">
        <v>181</v>
      </c>
    </row>
    <row r="43" spans="1:17" ht="127.5" customHeight="1" x14ac:dyDescent="0.45">
      <c r="A43" s="11"/>
      <c r="B43" s="189" t="s">
        <v>46</v>
      </c>
      <c r="C43" s="191" t="s">
        <v>47</v>
      </c>
      <c r="D43" s="70" t="s">
        <v>114</v>
      </c>
      <c r="E43" s="192" t="s">
        <v>67</v>
      </c>
      <c r="F43" s="99">
        <v>33</v>
      </c>
      <c r="G43" s="99">
        <v>10</v>
      </c>
      <c r="H43" s="163">
        <v>17</v>
      </c>
      <c r="I43" s="163">
        <v>10</v>
      </c>
      <c r="J43" s="142">
        <f t="shared" si="0"/>
        <v>70</v>
      </c>
      <c r="K43" s="140">
        <v>176</v>
      </c>
      <c r="M43" s="19"/>
    </row>
    <row r="44" spans="1:17" s="16" customFormat="1" ht="102.75" customHeight="1" thickBot="1" x14ac:dyDescent="0.9">
      <c r="A44" s="20"/>
      <c r="B44" s="351" t="s">
        <v>115</v>
      </c>
      <c r="C44" s="352"/>
      <c r="D44" s="352"/>
      <c r="E44" s="352"/>
      <c r="F44" s="143">
        <f>SUM(F7:F43)</f>
        <v>389</v>
      </c>
      <c r="G44" s="143">
        <f t="shared" ref="G44:J44" si="1">SUM(G7:G43)</f>
        <v>158</v>
      </c>
      <c r="H44" s="143">
        <f t="shared" si="1"/>
        <v>230</v>
      </c>
      <c r="I44" s="143">
        <f t="shared" si="1"/>
        <v>159</v>
      </c>
      <c r="J44" s="144">
        <f t="shared" si="1"/>
        <v>936</v>
      </c>
      <c r="K44" s="141"/>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44:E44"/>
    <mergeCell ref="B37:B38"/>
    <mergeCell ref="C37:C38"/>
    <mergeCell ref="B39:B40"/>
    <mergeCell ref="C39:C40"/>
    <mergeCell ref="B41:B42"/>
    <mergeCell ref="C41:C42"/>
    <mergeCell ref="E24:E28"/>
    <mergeCell ref="B29:B30"/>
    <mergeCell ref="C29:C30"/>
    <mergeCell ref="B32:B34"/>
    <mergeCell ref="C32:C34"/>
    <mergeCell ref="B35:B36"/>
    <mergeCell ref="C35:C36"/>
    <mergeCell ref="B17:B19"/>
    <mergeCell ref="C17:C19"/>
    <mergeCell ref="B20:B23"/>
    <mergeCell ref="C20:C23"/>
    <mergeCell ref="B24:B28"/>
    <mergeCell ref="C24:C28"/>
    <mergeCell ref="B7:B9"/>
    <mergeCell ref="C7:C9"/>
    <mergeCell ref="B10:B12"/>
    <mergeCell ref="C10:C12"/>
    <mergeCell ref="B13:B16"/>
    <mergeCell ref="C13:C16"/>
    <mergeCell ref="B2:J2"/>
    <mergeCell ref="B3:J3"/>
    <mergeCell ref="B4:B6"/>
    <mergeCell ref="C4:C6"/>
    <mergeCell ref="D4:D6"/>
    <mergeCell ref="F4:J4"/>
    <mergeCell ref="F5:G5"/>
    <mergeCell ref="H5:I5"/>
    <mergeCell ref="J5:J6"/>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Note</vt:lpstr>
      <vt:lpstr>Abstract </vt:lpstr>
      <vt:lpstr>19-06-2020(8AM)</vt:lpstr>
      <vt:lpstr>KPTCL</vt:lpstr>
      <vt:lpstr>BESCOM</vt:lpstr>
      <vt:lpstr>(Load restriction) </vt:lpstr>
      <vt:lpstr>Accidents </vt:lpstr>
      <vt:lpstr>AE TO MD E-Mail Complaints</vt:lpstr>
      <vt:lpstr>BMAZ</vt:lpstr>
      <vt:lpstr>BRAZ</vt:lpstr>
      <vt:lpstr>CTAZ</vt:lpstr>
      <vt:lpstr>Draft summary  New</vt:lpstr>
      <vt:lpstr>Beyond Transformer Complaints</vt:lpstr>
      <vt:lpstr>Pending Transformer Complains</vt:lpstr>
      <vt:lpstr>'(Load restriction) '!Print_Area</vt:lpstr>
      <vt:lpstr>'19-06-2020(8AM)'!Print_Area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Note!Print_Area</vt:lpstr>
      <vt:lpstr>'Pending Transformer Complains'!Print_Area</vt:lpstr>
      <vt:lpstr>'(Load restriction) '!Print_Titles</vt:lpstr>
      <vt:lpstr>'AE TO MD E-Mail Complaints'!Print_Titles</vt:lpstr>
      <vt:lpstr>BESCOM!Print_Titles</vt:lpstr>
      <vt:lpstr>BMAZ!Print_Titles</vt:lpstr>
      <vt:lpstr>BRAZ!Print_Titles</vt:lpstr>
      <vt:lpstr>CTAZ!Print_Titles</vt:lpstr>
      <vt:lpstr>KPTCL!Print_Titles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2020-06-22T06:38:34Z</dcterms:modified>
</cp:coreProperties>
</file>